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2"/>
  </bookViews>
  <sheets>
    <sheet name="Mérközés statisztikája" sheetId="1" r:id="rId1"/>
    <sheet name="Mérközés eseményei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<sst xmlns="http://schemas.openxmlformats.org/spreadsheetml/2006/main" count="176" uniqueCount="79">
  <si>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</si>
  <si>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</si>
  <si>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</si>
  <si>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</si>
  <si>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</si>
  <si>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</si>
  <si>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</si>
  <si>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</si>
  <si>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</si>
  <si>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</si>
  <si>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</si>
  <si>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</si>
  <si>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</si>
  <si>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</si>
  <si>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</si>
  <si>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</si>
  <si>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</si>
  <si>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</si>
  <si>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</si>
  <si>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</si>
  <si>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</si>
  <si>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</si>
  <si>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</si>
  <si>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</si>
  <si>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</si>
  <si>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</si>
  <si>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</si>
  <si>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</si>
  <si>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No</t>
  </si>
  <si>
    <t>Név</t>
  </si>
  <si>
    <t>Pts</t>
  </si>
  <si>
    <r>
      <t>Id</t>
    </r>
    <r>
      <rPr>
        <b/>
        <sz val="8"/>
        <rFont val="H-FuturaCondensed"/>
        <family val="0"/>
      </rPr>
      <t>ő</t>
    </r>
  </si>
  <si>
    <t>Közeli d.</t>
  </si>
  <si>
    <t xml:space="preserve">3 pontos </t>
  </si>
  <si>
    <t>Összes d.</t>
  </si>
  <si>
    <r>
      <t>Büntet</t>
    </r>
    <r>
      <rPr>
        <b/>
        <sz val="8"/>
        <rFont val="H-FuturaCondensed"/>
        <family val="0"/>
      </rPr>
      <t>ő</t>
    </r>
    <r>
      <rPr>
        <b/>
        <sz val="8"/>
        <rFont val="Aldine721 Lt BT"/>
        <family val="1"/>
      </rPr>
      <t xml:space="preserve"> d.</t>
    </r>
  </si>
  <si>
    <t>SZ</t>
  </si>
  <si>
    <t>EL</t>
  </si>
  <si>
    <t>FA</t>
  </si>
  <si>
    <t>AS</t>
  </si>
  <si>
    <t>BL</t>
  </si>
  <si>
    <t>IDX</t>
  </si>
  <si>
    <t>be/rá</t>
  </si>
  <si>
    <t>V</t>
  </si>
  <si>
    <t>T</t>
  </si>
  <si>
    <t>Ö</t>
  </si>
  <si>
    <t>Összesen:</t>
  </si>
  <si>
    <t>2 pontos</t>
  </si>
  <si>
    <t>Bajai NKK - MiZo Pécs 2010 PVSK   (40:00) 70-75</t>
  </si>
  <si>
    <t>Bajai NKK</t>
  </si>
  <si>
    <t>Deák Anikó</t>
  </si>
  <si>
    <t>*</t>
  </si>
  <si>
    <t>Gorjanácz Ágnes</t>
  </si>
  <si>
    <t>Járai Márta</t>
  </si>
  <si>
    <t>Jávor Petra</t>
  </si>
  <si>
    <t>Kaiser Éva</t>
  </si>
  <si>
    <t>Kocsis Dóra</t>
  </si>
  <si>
    <t>Korláth Csenge</t>
  </si>
  <si>
    <t>Kovács Cintia</t>
  </si>
  <si>
    <t>Krasznai Nikolett</t>
  </si>
  <si>
    <t>Nagy Laura</t>
  </si>
  <si>
    <t>Pump Réka</t>
  </si>
  <si>
    <t>Ragadics Réka</t>
  </si>
  <si>
    <t>MiZo Pécs 2010 PVSK</t>
  </si>
  <si>
    <t>Balla Dorottya</t>
  </si>
  <si>
    <t>Czirják Noémi</t>
  </si>
  <si>
    <t>Csutorás Fanni</t>
  </si>
  <si>
    <t>Gaál Dóra</t>
  </si>
  <si>
    <t>Lábady Zsófia</t>
  </si>
  <si>
    <t>Molnár Fanni</t>
  </si>
  <si>
    <t>Páncél Tímea</t>
  </si>
  <si>
    <t>Somogyi Lili</t>
  </si>
  <si>
    <t>Szabó Enikő</t>
  </si>
  <si>
    <t>Szabó Flóra</t>
  </si>
  <si>
    <t>Szamosi Amadea</t>
  </si>
  <si>
    <t>Végh Patrícia</t>
  </si>
  <si>
    <t>Home</t>
  </si>
  <si>
    <t>Away</t>
  </si>
  <si>
    <t>3. helyért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</si>
</sst>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h]:mm"/>
    <numFmt numFmtId="166" formatCode="[$-F800]dddd\,\ mmmm\ dd\,\ yyyy"/>
    <numFmt numFmtId="167" formatCode="[$-40E]yyyy\.\ mmmm\ d\.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sz val="10"/>
      <name val="Times New Roman"/>
      <family val="1"/>
    </font>
    <font>
      <sz val="12"/>
      <name val="Aldine721 Lt BT"/>
      <family val="1"/>
    </font>
    <font>
      <sz val="10"/>
      <name val="Aldine721 Lt BT"/>
      <family val="1"/>
    </font>
    <font>
      <sz val="8"/>
      <color indexed="9"/>
      <name val="Aldine721 Lt BT"/>
      <family val="1"/>
    </font>
    <font>
      <sz val="8"/>
      <name val="Aldine721 Lt BT"/>
      <family val="1"/>
    </font>
    <font>
      <b/>
      <sz val="16"/>
      <name val="Aldine721 Lt BT"/>
      <family val="1"/>
    </font>
    <font>
      <b/>
      <sz val="8"/>
      <name val="Aldine721 Lt BT"/>
      <family val="1"/>
    </font>
    <font>
      <b/>
      <sz val="8"/>
      <name val="H-FuturaCondensed"/>
      <family val="0"/>
    </font>
    <font>
      <b/>
      <sz val="7"/>
      <name val="Aldine721 Lt BT"/>
      <family val="1"/>
    </font>
    <font>
      <b/>
      <sz val="7.5"/>
      <name val="Aldine721 Lt BT"/>
      <family val="1"/>
    </font>
    <font>
      <b/>
      <sz val="9"/>
      <name val="Haettenschweile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/>
      <bottom style="medium"/>
    </border>
    <border>
      <left style="medium"/>
      <right style="medium"/>
      <top/>
      <bottom style="thick"/>
    </border>
    <border>
      <left style="medium"/>
      <right style="thin"/>
      <top/>
      <bottom style="thick"/>
    </border>
    <border>
      <left style="thin"/>
      <right style="medium"/>
      <top/>
      <bottom style="thick"/>
    </border>
    <border>
      <left style="thin"/>
      <right style="thin"/>
      <top/>
      <bottom style="thick"/>
    </border>
    <border>
      <left style="thick"/>
      <right/>
      <top style="thick"/>
      <bottom/>
    </border>
    <border>
      <left/>
      <right style="medium"/>
      <top style="thick"/>
      <bottom/>
    </border>
    <border>
      <left style="thick"/>
      <right/>
      <top/>
      <bottom style="medium"/>
    </border>
    <border>
      <left/>
      <right style="medium"/>
      <top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ck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/>
      <top/>
      <bottom style="thick"/>
    </border>
    <border>
      <left style="thick"/>
      <right/>
      <top style="double"/>
      <bottom style="thick"/>
    </border>
    <border>
      <left/>
      <right/>
      <top style="double"/>
      <bottom style="thick"/>
    </border>
    <border>
      <left style="thick"/>
      <right/>
      <top style="thin"/>
      <bottom style="double"/>
    </border>
    <border>
      <left/>
      <right style="medium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164" fontId="4" fillId="0" borderId="15" xfId="0" applyNumberFormat="1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54">
      <alignment/>
      <protection/>
    </xf>
    <xf numFmtId="0" fontId="6" fillId="0" borderId="0" xfId="54" applyFont="1" applyAlignment="1">
      <alignment vertical="center" wrapText="1"/>
      <protection/>
    </xf>
    <xf numFmtId="0" fontId="10" fillId="0" borderId="18" xfId="54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164" fontId="10" fillId="0" borderId="19" xfId="54" applyNumberFormat="1" applyFont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 wrapText="1"/>
      <protection/>
    </xf>
    <xf numFmtId="0" fontId="10" fillId="0" borderId="21" xfId="54" applyFont="1" applyBorder="1" applyAlignment="1">
      <alignment horizontal="center" vertical="center" wrapText="1"/>
      <protection/>
    </xf>
    <xf numFmtId="164" fontId="10" fillId="0" borderId="22" xfId="54" applyNumberFormat="1" applyFont="1" applyBorder="1" applyAlignment="1">
      <alignment horizontal="center" vertical="center" wrapText="1"/>
      <protection/>
    </xf>
    <xf numFmtId="0" fontId="10" fillId="0" borderId="23" xfId="54" applyFont="1" applyBorder="1" applyAlignment="1">
      <alignment horizontal="center" vertical="center" wrapText="1"/>
      <protection/>
    </xf>
    <xf numFmtId="0" fontId="10" fillId="0" borderId="22" xfId="54" applyFont="1" applyBorder="1" applyAlignment="1">
      <alignment horizontal="center" vertical="center" wrapText="1"/>
      <protection/>
    </xf>
    <xf numFmtId="0" fontId="10" fillId="0" borderId="24" xfId="54" applyFont="1" applyBorder="1" applyAlignment="1">
      <alignment horizontal="center" vertical="center" wrapText="1"/>
      <protection/>
    </xf>
    <xf numFmtId="0" fontId="10" fillId="0" borderId="25" xfId="54" applyFont="1" applyBorder="1" applyAlignment="1">
      <alignment horizontal="center" vertical="center" wrapText="1"/>
      <protection/>
    </xf>
    <xf numFmtId="164" fontId="10" fillId="0" borderId="26" xfId="54" applyNumberFormat="1" applyFont="1" applyBorder="1" applyAlignment="1">
      <alignment horizontal="center" vertical="center" wrapText="1"/>
      <protection/>
    </xf>
    <xf numFmtId="0" fontId="10" fillId="0" borderId="27" xfId="54" applyFont="1" applyBorder="1" applyAlignment="1">
      <alignment horizontal="center" vertical="center" wrapText="1"/>
      <protection/>
    </xf>
    <xf numFmtId="0" fontId="10" fillId="0" borderId="26" xfId="54" applyFont="1" applyBorder="1" applyAlignment="1">
      <alignment horizontal="center" vertical="center" wrapText="1"/>
      <protection/>
    </xf>
    <xf numFmtId="0" fontId="0" fillId="0" borderId="0" xfId="54" applyFill="1" applyAlignment="1">
      <alignment vertical="center"/>
      <protection/>
    </xf>
    <xf numFmtId="164" fontId="0" fillId="0" borderId="0" xfId="54" applyNumberFormat="1" applyFill="1" applyAlignment="1">
      <alignment vertical="center"/>
      <protection/>
    </xf>
    <xf numFmtId="0" fontId="12" fillId="33" borderId="14" xfId="54" applyFont="1" applyFill="1" applyBorder="1" applyAlignment="1">
      <alignment horizontal="center" vertical="center" wrapText="1"/>
      <protection/>
    </xf>
    <xf numFmtId="164" fontId="12" fillId="33" borderId="28" xfId="54" applyNumberFormat="1" applyFont="1" applyFill="1" applyBorder="1" applyAlignment="1">
      <alignment horizontal="center" vertical="center" wrapText="1"/>
      <protection/>
    </xf>
    <xf numFmtId="0" fontId="12" fillId="33" borderId="17" xfId="54" applyFont="1" applyFill="1" applyBorder="1" applyAlignment="1">
      <alignment horizontal="center" vertical="center" wrapText="1"/>
      <protection/>
    </xf>
    <xf numFmtId="0" fontId="12" fillId="33" borderId="28" xfId="54" applyFont="1" applyFill="1" applyBorder="1" applyAlignment="1">
      <alignment horizontal="center" vertical="center" wrapText="1"/>
      <protection/>
    </xf>
    <xf numFmtId="0" fontId="12" fillId="33" borderId="29" xfId="54" applyFont="1" applyFill="1" applyBorder="1" applyAlignment="1">
      <alignment horizontal="center" vertical="center" wrapText="1"/>
      <protection/>
    </xf>
    <xf numFmtId="0" fontId="12" fillId="33" borderId="30" xfId="54" applyFont="1" applyFill="1" applyBorder="1" applyAlignment="1">
      <alignment horizontal="center" vertical="center" wrapText="1"/>
      <protection/>
    </xf>
    <xf numFmtId="164" fontId="12" fillId="33" borderId="31" xfId="54" applyNumberFormat="1" applyFont="1" applyFill="1" applyBorder="1" applyAlignment="1">
      <alignment horizontal="center" vertical="center" wrapText="1"/>
      <protection/>
    </xf>
    <xf numFmtId="0" fontId="12" fillId="33" borderId="32" xfId="54" applyFont="1" applyFill="1" applyBorder="1" applyAlignment="1">
      <alignment horizontal="center" vertical="center" wrapText="1"/>
      <protection/>
    </xf>
    <xf numFmtId="0" fontId="12" fillId="33" borderId="31" xfId="54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/>
    </xf>
    <xf numFmtId="46" fontId="4" fillId="0" borderId="16" xfId="0" applyNumberFormat="1" applyFont="1" applyBorder="1" applyAlignment="1">
      <alignment/>
    </xf>
    <xf numFmtId="20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1" fillId="34" borderId="0" xfId="54" applyFont="1" applyFill="1" applyAlignment="1">
      <alignment horizontal="center" vertical="center" wrapText="1"/>
      <protection/>
    </xf>
    <xf numFmtId="0" fontId="7" fillId="34" borderId="0" xfId="54" applyFont="1" applyFill="1" applyAlignment="1">
      <alignment horizontal="center" vertical="center" wrapText="1"/>
      <protection/>
    </xf>
    <xf numFmtId="166" fontId="7" fillId="34" borderId="0" xfId="54" applyNumberFormat="1" applyFont="1" applyFill="1" applyAlignment="1">
      <alignment horizontal="center" vertical="center" wrapText="1"/>
      <protection/>
    </xf>
    <xf numFmtId="20" fontId="7" fillId="34" borderId="0" xfId="54" applyNumberFormat="1" applyFont="1" applyFill="1" applyAlignment="1">
      <alignment horizontal="left" vertical="center" wrapText="1"/>
      <protection/>
    </xf>
    <xf numFmtId="0" fontId="8" fillId="34" borderId="0" xfId="54" applyFont="1" applyFill="1" applyAlignment="1">
      <alignment vertical="center" wrapText="1"/>
      <protection/>
    </xf>
    <xf numFmtId="49" fontId="12" fillId="33" borderId="33" xfId="54" applyNumberFormat="1" applyFont="1" applyFill="1" applyBorder="1" applyAlignment="1">
      <alignment horizontal="center" vertical="center" wrapText="1"/>
      <protection/>
    </xf>
    <xf numFmtId="49" fontId="12" fillId="33" borderId="34" xfId="54" applyNumberFormat="1" applyFont="1" applyFill="1" applyBorder="1" applyAlignment="1">
      <alignment horizontal="center" vertical="center" wrapText="1"/>
      <protection/>
    </xf>
    <xf numFmtId="49" fontId="12" fillId="33" borderId="35" xfId="54" applyNumberFormat="1" applyFont="1" applyFill="1" applyBorder="1" applyAlignment="1">
      <alignment horizontal="center" vertical="center" wrapText="1"/>
      <protection/>
    </xf>
    <xf numFmtId="49" fontId="12" fillId="33" borderId="36" xfId="54" applyNumberFormat="1" applyFont="1" applyFill="1" applyBorder="1" applyAlignment="1">
      <alignment horizontal="center" vertical="center" wrapText="1"/>
      <protection/>
    </xf>
    <xf numFmtId="0" fontId="12" fillId="33" borderId="37" xfId="54" applyFont="1" applyFill="1" applyBorder="1" applyAlignment="1">
      <alignment vertical="center" wrapText="1"/>
      <protection/>
    </xf>
    <xf numFmtId="0" fontId="12" fillId="33" borderId="38" xfId="54" applyFont="1" applyFill="1" applyBorder="1" applyAlignment="1">
      <alignment vertical="center" wrapText="1"/>
      <protection/>
    </xf>
    <xf numFmtId="0" fontId="12" fillId="33" borderId="39" xfId="54" applyFont="1" applyFill="1" applyBorder="1" applyAlignment="1">
      <alignment vertical="center" wrapText="1"/>
      <protection/>
    </xf>
    <xf numFmtId="0" fontId="12" fillId="33" borderId="40" xfId="54" applyFont="1" applyFill="1" applyBorder="1" applyAlignment="1">
      <alignment vertical="center" wrapText="1"/>
      <protection/>
    </xf>
    <xf numFmtId="0" fontId="15" fillId="33" borderId="41" xfId="54" applyFont="1" applyFill="1" applyBorder="1" applyAlignment="1">
      <alignment horizontal="center" vertical="center" wrapText="1"/>
      <protection/>
    </xf>
    <xf numFmtId="0" fontId="15" fillId="33" borderId="42" xfId="54" applyFont="1" applyFill="1" applyBorder="1" applyAlignment="1">
      <alignment horizontal="center" vertical="center" wrapText="1"/>
      <protection/>
    </xf>
    <xf numFmtId="0" fontId="12" fillId="33" borderId="38" xfId="54" applyFont="1" applyFill="1" applyBorder="1" applyAlignment="1">
      <alignment horizontal="center" vertical="center" wrapText="1"/>
      <protection/>
    </xf>
    <xf numFmtId="0" fontId="12" fillId="33" borderId="40" xfId="54" applyFont="1" applyFill="1" applyBorder="1" applyAlignment="1">
      <alignment horizontal="center" vertical="center" wrapText="1"/>
      <protection/>
    </xf>
    <xf numFmtId="0" fontId="12" fillId="33" borderId="37" xfId="54" applyFont="1" applyFill="1" applyBorder="1" applyAlignment="1">
      <alignment horizontal="center" vertical="center" wrapText="1"/>
      <protection/>
    </xf>
    <xf numFmtId="0" fontId="12" fillId="33" borderId="34" xfId="54" applyFont="1" applyFill="1" applyBorder="1" applyAlignment="1">
      <alignment horizontal="center" vertical="center" wrapText="1"/>
      <protection/>
    </xf>
    <xf numFmtId="0" fontId="12" fillId="33" borderId="41" xfId="54" applyFont="1" applyFill="1" applyBorder="1" applyAlignment="1">
      <alignment horizontal="center" vertical="center" wrapText="1"/>
      <protection/>
    </xf>
    <xf numFmtId="0" fontId="12" fillId="33" borderId="42" xfId="54" applyFont="1" applyFill="1" applyBorder="1" applyAlignment="1">
      <alignment horizontal="center" vertical="center" wrapText="1"/>
      <protection/>
    </xf>
    <xf numFmtId="0" fontId="14" fillId="33" borderId="41" xfId="54" applyFont="1" applyFill="1" applyBorder="1" applyAlignment="1">
      <alignment horizontal="center" vertical="center" wrapText="1"/>
      <protection/>
    </xf>
    <xf numFmtId="0" fontId="14" fillId="33" borderId="42" xfId="54" applyFont="1" applyFill="1" applyBorder="1" applyAlignment="1">
      <alignment horizontal="center" vertical="center" wrapText="1"/>
      <protection/>
    </xf>
    <xf numFmtId="0" fontId="14" fillId="33" borderId="37" xfId="54" applyFont="1" applyFill="1" applyBorder="1" applyAlignment="1">
      <alignment horizontal="center" vertical="center" wrapText="1"/>
      <protection/>
    </xf>
    <xf numFmtId="0" fontId="14" fillId="33" borderId="38" xfId="54" applyFont="1" applyFill="1" applyBorder="1" applyAlignment="1">
      <alignment horizontal="center" vertical="center" wrapText="1"/>
      <protection/>
    </xf>
    <xf numFmtId="0" fontId="14" fillId="33" borderId="34" xfId="54" applyFont="1" applyFill="1" applyBorder="1" applyAlignment="1">
      <alignment horizontal="center" vertical="center" wrapText="1"/>
      <protection/>
    </xf>
    <xf numFmtId="0" fontId="10" fillId="34" borderId="43" xfId="54" applyFont="1" applyFill="1" applyBorder="1" applyAlignment="1">
      <alignment horizontal="center" vertical="center" wrapText="1"/>
      <protection/>
    </xf>
    <xf numFmtId="0" fontId="10" fillId="34" borderId="44" xfId="54" applyFont="1" applyFill="1" applyBorder="1" applyAlignment="1">
      <alignment horizontal="center" vertical="center" wrapText="1"/>
      <protection/>
    </xf>
    <xf numFmtId="0" fontId="10" fillId="0" borderId="45" xfId="54" applyFont="1" applyBorder="1" applyAlignment="1">
      <alignment vertical="center" wrapText="1"/>
      <protection/>
    </xf>
    <xf numFmtId="0" fontId="10" fillId="0" borderId="46" xfId="54" applyFont="1" applyBorder="1" applyAlignment="1">
      <alignment vertical="center" wrapText="1"/>
      <protection/>
    </xf>
    <xf numFmtId="165" fontId="10" fillId="0" borderId="46" xfId="54" applyNumberFormat="1" applyFont="1" applyBorder="1" applyAlignment="1">
      <alignment horizontal="center" vertical="center" wrapText="1"/>
      <protection/>
    </xf>
    <xf numFmtId="0" fontId="12" fillId="33" borderId="14" xfId="54" applyFont="1" applyFill="1" applyBorder="1" applyAlignment="1">
      <alignment horizontal="center" vertical="center" wrapText="1"/>
      <protection/>
    </xf>
    <xf numFmtId="0" fontId="12" fillId="33" borderId="17" xfId="54" applyFont="1" applyFill="1" applyBorder="1" applyAlignment="1">
      <alignment horizontal="center" vertical="center" wrapText="1"/>
      <protection/>
    </xf>
    <xf numFmtId="0" fontId="10" fillId="0" borderId="47" xfId="54" applyFont="1" applyBorder="1" applyAlignment="1">
      <alignment horizontal="center" vertical="center" wrapText="1"/>
      <protection/>
    </xf>
    <xf numFmtId="0" fontId="10" fillId="0" borderId="48" xfId="54" applyFont="1" applyBorder="1" applyAlignment="1">
      <alignment horizontal="center" vertical="center" wrapText="1"/>
      <protection/>
    </xf>
    <xf numFmtId="0" fontId="10" fillId="0" borderId="49" xfId="54" applyFont="1" applyBorder="1" applyAlignment="1">
      <alignment vertical="center" wrapText="1"/>
      <protection/>
    </xf>
    <xf numFmtId="0" fontId="10" fillId="0" borderId="50" xfId="54" applyFont="1" applyBorder="1" applyAlignment="1">
      <alignment vertical="center" wrapText="1"/>
      <protection/>
    </xf>
    <xf numFmtId="165" fontId="10" fillId="0" borderId="50" xfId="54" applyNumberFormat="1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 wrapText="1"/>
      <protection/>
    </xf>
    <xf numFmtId="0" fontId="10" fillId="0" borderId="23" xfId="54" applyFont="1" applyBorder="1" applyAlignment="1">
      <alignment horizontal="center" vertical="center" wrapText="1"/>
      <protection/>
    </xf>
    <xf numFmtId="0" fontId="10" fillId="0" borderId="51" xfId="54" applyFont="1" applyBorder="1" applyAlignment="1">
      <alignment vertical="center" wrapText="1"/>
      <protection/>
    </xf>
    <xf numFmtId="0" fontId="10" fillId="0" borderId="52" xfId="54" applyFont="1" applyBorder="1" applyAlignment="1">
      <alignment vertical="center" wrapText="1"/>
      <protection/>
    </xf>
    <xf numFmtId="165" fontId="10" fillId="0" borderId="52" xfId="54" applyNumberFormat="1" applyFont="1" applyBorder="1" applyAlignment="1">
      <alignment horizontal="center" vertical="center" wrapText="1"/>
      <protection/>
    </xf>
    <xf numFmtId="0" fontId="10" fillId="0" borderId="25" xfId="54" applyFont="1" applyBorder="1" applyAlignment="1">
      <alignment horizontal="center" vertical="center" wrapText="1"/>
      <protection/>
    </xf>
    <xf numFmtId="0" fontId="10" fillId="0" borderId="27" xfId="54" applyFont="1" applyBorder="1" applyAlignment="1">
      <alignment horizontal="center" vertical="center" wrapText="1"/>
      <protection/>
    </xf>
    <xf numFmtId="0" fontId="8" fillId="34" borderId="0" xfId="54" applyFont="1" applyFill="1" applyAlignment="1">
      <alignment horizontal="center" vertical="center" wrapText="1"/>
      <protection/>
    </xf>
    <xf numFmtId="0" fontId="12" fillId="33" borderId="30" xfId="54" applyFont="1" applyFill="1" applyBorder="1" applyAlignment="1">
      <alignment horizontal="center" vertical="center" wrapText="1"/>
      <protection/>
    </xf>
    <xf numFmtId="0" fontId="12" fillId="33" borderId="32" xfId="54" applyFont="1" applyFill="1" applyBorder="1" applyAlignment="1">
      <alignment horizontal="center" vertical="center" wrapText="1"/>
      <protection/>
    </xf>
    <xf numFmtId="0" fontId="10" fillId="34" borderId="0" xfId="54" applyFont="1" applyFill="1" applyBorder="1" applyAlignment="1">
      <alignment horizontal="center" vertical="center" wrapText="1"/>
      <protection/>
    </xf>
    <xf numFmtId="0" fontId="10" fillId="34" borderId="0" xfId="54" applyFont="1" applyFill="1" applyBorder="1" applyAlignment="1">
      <alignment vertical="center" wrapText="1"/>
      <protection/>
    </xf>
    <xf numFmtId="0" fontId="8" fillId="34" borderId="53" xfId="54" applyFont="1" applyFill="1" applyBorder="1" applyAlignment="1">
      <alignment vertical="center" wrapText="1"/>
      <protection/>
    </xf>
    <xf numFmtId="0" fontId="9" fillId="33" borderId="54" xfId="54" applyFont="1" applyFill="1" applyBorder="1" applyAlignment="1">
      <alignment horizontal="center" vertical="center" wrapText="1"/>
      <protection/>
    </xf>
    <xf numFmtId="0" fontId="9" fillId="33" borderId="55" xfId="54" applyFont="1" applyFill="1" applyBorder="1" applyAlignment="1">
      <alignment horizontal="center" vertical="center" wrapText="1"/>
      <protection/>
    </xf>
    <xf numFmtId="0" fontId="12" fillId="33" borderId="53" xfId="54" applyFont="1" applyFill="1" applyBorder="1" applyAlignment="1">
      <alignment vertical="center" wrapText="1"/>
      <protection/>
    </xf>
    <xf numFmtId="165" fontId="12" fillId="33" borderId="53" xfId="54" applyNumberFormat="1" applyFont="1" applyFill="1" applyBorder="1" applyAlignment="1">
      <alignment horizontal="center" vertical="center" wrapText="1"/>
      <protection/>
    </xf>
    <xf numFmtId="0" fontId="12" fillId="33" borderId="53" xfId="54" applyFont="1" applyFill="1" applyBorder="1" applyAlignment="1">
      <alignment horizontal="center" vertical="center" wrapText="1"/>
      <protection/>
    </xf>
    <xf numFmtId="0" fontId="10" fillId="34" borderId="56" xfId="54" applyFont="1" applyFill="1" applyBorder="1" applyAlignment="1">
      <alignment horizontal="center" vertical="center" wrapText="1"/>
      <protection/>
    </xf>
    <xf numFmtId="0" fontId="10" fillId="34" borderId="57" xfId="54" applyFont="1" applyFill="1" applyBorder="1" applyAlignment="1">
      <alignment horizontal="center" vertical="center" wrapText="1"/>
      <protection/>
    </xf>
    <xf numFmtId="0" fontId="7" fillId="34" borderId="0" xfId="54" applyFont="1" applyFill="1" applyAlignment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zoomScale="75" zoomScaleNormal="75" zoomScalePageLayoutView="0" workbookViewId="0" topLeftCell="A1">
      <selection activeCell="A26" sqref="A26:IV38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4" width="3.2812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48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49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6</v>
      </c>
      <c r="X7" s="20">
        <v>1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5</v>
      </c>
      <c r="AE7" s="20">
        <v>0</v>
      </c>
      <c r="AF7" s="12">
        <v>0</v>
      </c>
    </row>
    <row r="8" spans="1:33" s="4" customFormat="1" ht="12">
      <c r="A8" s="16">
        <v>10</v>
      </c>
      <c r="B8" s="57" t="s">
        <v>50</v>
      </c>
      <c r="C8" s="20">
        <f aca="true" t="shared" si="1" ref="C8:C19">E8*2+H8*2+K8*3+Q8</f>
        <v>0</v>
      </c>
      <c r="D8" s="58">
        <v>1.3541666666666667</v>
      </c>
      <c r="E8" s="20">
        <v>0</v>
      </c>
      <c r="F8" s="20">
        <v>0</v>
      </c>
      <c r="G8" s="24">
        <f aca="true" t="shared" si="2" ref="G8:G20">IF(F8=0,0,E8/F8*100)</f>
        <v>0</v>
      </c>
      <c r="H8" s="20">
        <v>0</v>
      </c>
      <c r="I8" s="20">
        <v>1</v>
      </c>
      <c r="J8" s="24">
        <f aca="true" t="shared" si="3" ref="J8:J20">IF(I8=0,0,H8/I8*100)</f>
        <v>0</v>
      </c>
      <c r="K8" s="20">
        <v>0</v>
      </c>
      <c r="L8" s="20">
        <v>1</v>
      </c>
      <c r="M8" s="24">
        <f aca="true" t="shared" si="4" ref="M8:M20">IF(L8=0,0,K8/L8*100)</f>
        <v>0</v>
      </c>
      <c r="N8" s="20">
        <f aca="true" t="shared" si="5" ref="N8:N19">E8+H8+K8</f>
        <v>0</v>
      </c>
      <c r="O8" s="20">
        <f t="shared" si="0"/>
        <v>2</v>
      </c>
      <c r="P8" s="24">
        <f aca="true" t="shared" si="6" ref="P8:P20">IF(O8=0,0,N8/O8*100)</f>
        <v>0</v>
      </c>
      <c r="Q8" s="20">
        <v>0</v>
      </c>
      <c r="R8" s="20">
        <v>0</v>
      </c>
      <c r="S8" s="24">
        <f aca="true" t="shared" si="7" ref="S8:S20">IF(R8=0,0,Q8/R8*100)</f>
        <v>0</v>
      </c>
      <c r="T8" s="20">
        <v>2</v>
      </c>
      <c r="U8" s="20">
        <v>0</v>
      </c>
      <c r="V8" s="20">
        <v>2</v>
      </c>
      <c r="W8" s="20">
        <v>2</v>
      </c>
      <c r="X8" s="20">
        <v>2</v>
      </c>
      <c r="Y8" s="20">
        <v>3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12">
        <v>0</v>
      </c>
      <c r="AG8" s="4" t="s">
        <v>51</v>
      </c>
    </row>
    <row r="9" spans="1:33" s="4" customFormat="1" ht="12">
      <c r="A9" s="16">
        <v>24</v>
      </c>
      <c r="B9" s="57" t="s">
        <v>52</v>
      </c>
      <c r="C9" s="20">
        <f t="shared" si="1"/>
        <v>13</v>
      </c>
      <c r="D9" s="58">
        <v>1.1666666666666667</v>
      </c>
      <c r="E9" s="20">
        <v>1</v>
      </c>
      <c r="F9" s="20">
        <v>5</v>
      </c>
      <c r="G9" s="24">
        <f t="shared" si="2"/>
        <v>20</v>
      </c>
      <c r="H9" s="20">
        <v>2</v>
      </c>
      <c r="I9" s="20">
        <v>7</v>
      </c>
      <c r="J9" s="24">
        <f t="shared" si="3"/>
        <v>28.57142857142857</v>
      </c>
      <c r="K9" s="20">
        <v>1</v>
      </c>
      <c r="L9" s="20">
        <v>3</v>
      </c>
      <c r="M9" s="24">
        <f t="shared" si="4"/>
        <v>33.33333333333333</v>
      </c>
      <c r="N9" s="20">
        <f t="shared" si="5"/>
        <v>4</v>
      </c>
      <c r="O9" s="20">
        <f t="shared" si="0"/>
        <v>15</v>
      </c>
      <c r="P9" s="24">
        <f t="shared" si="6"/>
        <v>26.666666666666668</v>
      </c>
      <c r="Q9" s="20">
        <v>4</v>
      </c>
      <c r="R9" s="20">
        <v>5</v>
      </c>
      <c r="S9" s="24">
        <f t="shared" si="7"/>
        <v>80</v>
      </c>
      <c r="T9" s="20">
        <v>4</v>
      </c>
      <c r="U9" s="20">
        <v>1</v>
      </c>
      <c r="V9" s="20">
        <v>5</v>
      </c>
      <c r="W9" s="20">
        <v>1</v>
      </c>
      <c r="X9" s="20">
        <v>2</v>
      </c>
      <c r="Y9" s="20">
        <v>3</v>
      </c>
      <c r="Z9" s="20">
        <v>4</v>
      </c>
      <c r="AA9" s="20">
        <v>1</v>
      </c>
      <c r="AB9" s="20">
        <v>0</v>
      </c>
      <c r="AC9" s="20">
        <v>1</v>
      </c>
      <c r="AD9" s="20">
        <v>0</v>
      </c>
      <c r="AE9" s="20">
        <v>0</v>
      </c>
      <c r="AF9" s="12">
        <v>9</v>
      </c>
      <c r="AG9" s="4" t="s">
        <v>51</v>
      </c>
    </row>
    <row r="10" spans="1:33" s="4" customFormat="1" ht="12">
      <c r="A10" s="16">
        <v>17</v>
      </c>
      <c r="B10" s="57" t="s">
        <v>53</v>
      </c>
      <c r="C10" s="20">
        <f t="shared" si="1"/>
        <v>22</v>
      </c>
      <c r="D10" s="58">
        <v>1.625</v>
      </c>
      <c r="E10" s="20">
        <v>3</v>
      </c>
      <c r="F10" s="20">
        <v>14</v>
      </c>
      <c r="G10" s="24">
        <f t="shared" si="2"/>
        <v>21.428571428571427</v>
      </c>
      <c r="H10" s="20">
        <v>1</v>
      </c>
      <c r="I10" s="20">
        <v>4</v>
      </c>
      <c r="J10" s="24">
        <f t="shared" si="3"/>
        <v>25</v>
      </c>
      <c r="K10" s="20">
        <v>1</v>
      </c>
      <c r="L10" s="20">
        <v>4</v>
      </c>
      <c r="M10" s="24">
        <f t="shared" si="4"/>
        <v>25</v>
      </c>
      <c r="N10" s="20">
        <f t="shared" si="5"/>
        <v>5</v>
      </c>
      <c r="O10" s="20">
        <f t="shared" si="0"/>
        <v>22</v>
      </c>
      <c r="P10" s="24">
        <f t="shared" si="6"/>
        <v>22.727272727272727</v>
      </c>
      <c r="Q10" s="20">
        <v>11</v>
      </c>
      <c r="R10" s="20">
        <v>15</v>
      </c>
      <c r="S10" s="24">
        <f t="shared" si="7"/>
        <v>73.33333333333333</v>
      </c>
      <c r="T10" s="20">
        <v>2</v>
      </c>
      <c r="U10" s="20">
        <v>7</v>
      </c>
      <c r="V10" s="20">
        <v>9</v>
      </c>
      <c r="W10" s="20">
        <v>4</v>
      </c>
      <c r="X10" s="20">
        <v>5</v>
      </c>
      <c r="Y10" s="20">
        <v>3</v>
      </c>
      <c r="Z10" s="20">
        <v>10</v>
      </c>
      <c r="AA10" s="20">
        <v>3</v>
      </c>
      <c r="AB10" s="20">
        <v>0</v>
      </c>
      <c r="AC10" s="20">
        <v>2</v>
      </c>
      <c r="AD10" s="20">
        <v>0</v>
      </c>
      <c r="AE10" s="20">
        <v>0</v>
      </c>
      <c r="AF10" s="12">
        <v>20</v>
      </c>
      <c r="AG10" s="4" t="s">
        <v>51</v>
      </c>
    </row>
    <row r="11" spans="1:32" s="4" customFormat="1" ht="12">
      <c r="A11" s="16">
        <v>9</v>
      </c>
      <c r="B11" s="20" t="s">
        <v>54</v>
      </c>
      <c r="C11" s="20">
        <f t="shared" si="1"/>
        <v>5</v>
      </c>
      <c r="D11" s="59">
        <v>0.7083333333333334</v>
      </c>
      <c r="E11" s="20">
        <v>1</v>
      </c>
      <c r="F11" s="20">
        <v>2</v>
      </c>
      <c r="G11" s="24">
        <f t="shared" si="2"/>
        <v>50</v>
      </c>
      <c r="H11" s="20">
        <v>1</v>
      </c>
      <c r="I11" s="20">
        <v>2</v>
      </c>
      <c r="J11" s="24">
        <f t="shared" si="3"/>
        <v>50</v>
      </c>
      <c r="K11" s="20">
        <v>0</v>
      </c>
      <c r="L11" s="20">
        <v>1</v>
      </c>
      <c r="M11" s="24">
        <f t="shared" si="4"/>
        <v>0</v>
      </c>
      <c r="N11" s="20">
        <f t="shared" si="5"/>
        <v>2</v>
      </c>
      <c r="O11" s="20">
        <f t="shared" si="0"/>
        <v>5</v>
      </c>
      <c r="P11" s="24">
        <f t="shared" si="6"/>
        <v>40</v>
      </c>
      <c r="Q11" s="20">
        <v>1</v>
      </c>
      <c r="R11" s="20">
        <v>2</v>
      </c>
      <c r="S11" s="24">
        <f t="shared" si="7"/>
        <v>50</v>
      </c>
      <c r="T11" s="20">
        <v>2</v>
      </c>
      <c r="U11" s="20">
        <v>0</v>
      </c>
      <c r="V11" s="20">
        <v>2</v>
      </c>
      <c r="W11" s="20">
        <v>0</v>
      </c>
      <c r="X11" s="20">
        <v>1</v>
      </c>
      <c r="Y11" s="20">
        <v>1</v>
      </c>
      <c r="Z11" s="20">
        <v>1</v>
      </c>
      <c r="AA11" s="20">
        <v>0</v>
      </c>
      <c r="AB11" s="20">
        <v>0</v>
      </c>
      <c r="AC11" s="20">
        <v>1</v>
      </c>
      <c r="AD11" s="20">
        <v>0</v>
      </c>
      <c r="AE11" s="20">
        <v>0</v>
      </c>
      <c r="AF11" s="12">
        <v>2</v>
      </c>
    </row>
    <row r="12" spans="1:32" s="4" customFormat="1" ht="12">
      <c r="A12" s="16">
        <v>14</v>
      </c>
      <c r="B12" s="20" t="s">
        <v>55</v>
      </c>
      <c r="C12" s="20">
        <f t="shared" si="1"/>
        <v>0</v>
      </c>
      <c r="D12" s="59">
        <v>0</v>
      </c>
      <c r="E12" s="20">
        <v>0</v>
      </c>
      <c r="F12" s="20">
        <v>0</v>
      </c>
      <c r="G12" s="24">
        <f t="shared" si="2"/>
        <v>0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0</v>
      </c>
      <c r="O12" s="20">
        <f t="shared" si="0"/>
        <v>0</v>
      </c>
      <c r="P12" s="24">
        <f t="shared" si="6"/>
        <v>0</v>
      </c>
      <c r="Q12" s="20">
        <v>0</v>
      </c>
      <c r="R12" s="20">
        <v>0</v>
      </c>
      <c r="S12" s="24">
        <f t="shared" si="7"/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0</v>
      </c>
    </row>
    <row r="13" spans="1:33" s="4" customFormat="1" ht="12">
      <c r="A13" s="16">
        <v>15</v>
      </c>
      <c r="B13" s="57" t="s">
        <v>56</v>
      </c>
      <c r="C13" s="20">
        <f t="shared" si="1"/>
        <v>6</v>
      </c>
      <c r="D13" s="58">
        <v>1.3541666666666667</v>
      </c>
      <c r="E13" s="20">
        <v>2</v>
      </c>
      <c r="F13" s="20">
        <v>4</v>
      </c>
      <c r="G13" s="24">
        <f t="shared" si="2"/>
        <v>50</v>
      </c>
      <c r="H13" s="20">
        <v>1</v>
      </c>
      <c r="I13" s="20">
        <v>1</v>
      </c>
      <c r="J13" s="24">
        <f t="shared" si="3"/>
        <v>100</v>
      </c>
      <c r="K13" s="20">
        <v>0</v>
      </c>
      <c r="L13" s="20">
        <v>0</v>
      </c>
      <c r="M13" s="24">
        <f t="shared" si="4"/>
        <v>0</v>
      </c>
      <c r="N13" s="20">
        <f t="shared" si="5"/>
        <v>3</v>
      </c>
      <c r="O13" s="20">
        <f t="shared" si="0"/>
        <v>5</v>
      </c>
      <c r="P13" s="24">
        <f t="shared" si="6"/>
        <v>60</v>
      </c>
      <c r="Q13" s="20">
        <v>0</v>
      </c>
      <c r="R13" s="20">
        <v>1</v>
      </c>
      <c r="S13" s="24">
        <f t="shared" si="7"/>
        <v>0</v>
      </c>
      <c r="T13" s="20">
        <v>7</v>
      </c>
      <c r="U13" s="20">
        <v>2</v>
      </c>
      <c r="V13" s="20">
        <v>9</v>
      </c>
      <c r="W13" s="20">
        <v>0</v>
      </c>
      <c r="X13" s="20">
        <v>0</v>
      </c>
      <c r="Y13" s="20">
        <v>5</v>
      </c>
      <c r="Z13" s="20">
        <v>2</v>
      </c>
      <c r="AA13" s="20">
        <v>1</v>
      </c>
      <c r="AB13" s="20">
        <v>0</v>
      </c>
      <c r="AC13" s="20">
        <v>1</v>
      </c>
      <c r="AD13" s="20">
        <v>0</v>
      </c>
      <c r="AE13" s="20">
        <v>0</v>
      </c>
      <c r="AF13" s="12">
        <v>14</v>
      </c>
      <c r="AG13" s="4" t="s">
        <v>51</v>
      </c>
    </row>
    <row r="14" spans="1:32" s="4" customFormat="1" ht="12">
      <c r="A14" s="16">
        <v>21</v>
      </c>
      <c r="B14" s="20" t="s">
        <v>57</v>
      </c>
      <c r="C14" s="20">
        <f t="shared" si="1"/>
        <v>0</v>
      </c>
      <c r="D14" s="59">
        <v>0</v>
      </c>
      <c r="E14" s="20">
        <v>0</v>
      </c>
      <c r="F14" s="20">
        <v>0</v>
      </c>
      <c r="G14" s="24">
        <f t="shared" si="2"/>
        <v>0</v>
      </c>
      <c r="H14" s="20">
        <v>0</v>
      </c>
      <c r="I14" s="20">
        <v>0</v>
      </c>
      <c r="J14" s="24">
        <f t="shared" si="3"/>
        <v>0</v>
      </c>
      <c r="K14" s="20">
        <v>0</v>
      </c>
      <c r="L14" s="20">
        <v>0</v>
      </c>
      <c r="M14" s="24">
        <f t="shared" si="4"/>
        <v>0</v>
      </c>
      <c r="N14" s="20">
        <f t="shared" si="5"/>
        <v>0</v>
      </c>
      <c r="O14" s="20">
        <f t="shared" si="0"/>
        <v>0</v>
      </c>
      <c r="P14" s="24">
        <f t="shared" si="6"/>
        <v>0</v>
      </c>
      <c r="Q14" s="20">
        <v>0</v>
      </c>
      <c r="R14" s="20">
        <v>0</v>
      </c>
      <c r="S14" s="24">
        <f t="shared" si="7"/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0</v>
      </c>
    </row>
    <row r="15" spans="1:33" s="4" customFormat="1" ht="12">
      <c r="A15" s="16">
        <v>23</v>
      </c>
      <c r="B15" s="57" t="s">
        <v>58</v>
      </c>
      <c r="C15" s="20">
        <f t="shared" si="1"/>
        <v>14</v>
      </c>
      <c r="D15" s="58">
        <v>1.0833333333333333</v>
      </c>
      <c r="E15" s="20">
        <v>3</v>
      </c>
      <c r="F15" s="20">
        <v>7</v>
      </c>
      <c r="G15" s="24">
        <f t="shared" si="2"/>
        <v>42.857142857142854</v>
      </c>
      <c r="H15" s="20">
        <v>1</v>
      </c>
      <c r="I15" s="20">
        <v>2</v>
      </c>
      <c r="J15" s="24">
        <f t="shared" si="3"/>
        <v>50</v>
      </c>
      <c r="K15" s="20">
        <v>2</v>
      </c>
      <c r="L15" s="20">
        <v>3</v>
      </c>
      <c r="M15" s="24">
        <f t="shared" si="4"/>
        <v>66.66666666666666</v>
      </c>
      <c r="N15" s="20">
        <f t="shared" si="5"/>
        <v>6</v>
      </c>
      <c r="O15" s="20">
        <f t="shared" si="0"/>
        <v>12</v>
      </c>
      <c r="P15" s="24">
        <f t="shared" si="6"/>
        <v>50</v>
      </c>
      <c r="Q15" s="20">
        <v>0</v>
      </c>
      <c r="R15" s="20">
        <v>1</v>
      </c>
      <c r="S15" s="24">
        <f t="shared" si="7"/>
        <v>0</v>
      </c>
      <c r="T15" s="20">
        <v>6</v>
      </c>
      <c r="U15" s="20">
        <v>2</v>
      </c>
      <c r="V15" s="20">
        <v>8</v>
      </c>
      <c r="W15" s="20">
        <v>2</v>
      </c>
      <c r="X15" s="20">
        <v>6</v>
      </c>
      <c r="Y15" s="20">
        <v>2</v>
      </c>
      <c r="Z15" s="20">
        <v>1</v>
      </c>
      <c r="AA15" s="20">
        <v>3</v>
      </c>
      <c r="AB15" s="20">
        <v>0</v>
      </c>
      <c r="AC15" s="20">
        <v>0</v>
      </c>
      <c r="AD15" s="20">
        <v>0</v>
      </c>
      <c r="AE15" s="20">
        <v>0</v>
      </c>
      <c r="AF15" s="12">
        <v>15</v>
      </c>
      <c r="AG15" s="4" t="s">
        <v>51</v>
      </c>
    </row>
    <row r="16" spans="1:32" s="4" customFormat="1" ht="12">
      <c r="A16" s="16">
        <v>5</v>
      </c>
      <c r="B16" s="20" t="s">
        <v>59</v>
      </c>
      <c r="C16" s="20">
        <f t="shared" si="1"/>
        <v>0</v>
      </c>
      <c r="D16" s="59">
        <v>0.16666666666666666</v>
      </c>
      <c r="E16" s="20">
        <v>0</v>
      </c>
      <c r="F16" s="20">
        <v>1</v>
      </c>
      <c r="G16" s="24">
        <f t="shared" si="2"/>
        <v>0</v>
      </c>
      <c r="H16" s="20">
        <v>0</v>
      </c>
      <c r="I16" s="20">
        <v>0</v>
      </c>
      <c r="J16" s="24">
        <f t="shared" si="3"/>
        <v>0</v>
      </c>
      <c r="K16" s="20">
        <v>0</v>
      </c>
      <c r="L16" s="20">
        <v>1</v>
      </c>
      <c r="M16" s="24">
        <f t="shared" si="4"/>
        <v>0</v>
      </c>
      <c r="N16" s="20">
        <f t="shared" si="5"/>
        <v>0</v>
      </c>
      <c r="O16" s="20">
        <f t="shared" si="0"/>
        <v>2</v>
      </c>
      <c r="P16" s="24">
        <f t="shared" si="6"/>
        <v>0</v>
      </c>
      <c r="Q16" s="20">
        <v>0</v>
      </c>
      <c r="R16" s="20">
        <v>0</v>
      </c>
      <c r="S16" s="24">
        <f t="shared" si="7"/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1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-2</v>
      </c>
    </row>
    <row r="17" spans="1:32" s="4" customFormat="1" ht="12">
      <c r="A17" s="16">
        <v>4</v>
      </c>
      <c r="B17" s="20" t="s">
        <v>60</v>
      </c>
      <c r="C17" s="20">
        <f t="shared" si="1"/>
        <v>10</v>
      </c>
      <c r="D17" s="59">
        <v>0.875</v>
      </c>
      <c r="E17" s="20">
        <v>2</v>
      </c>
      <c r="F17" s="20">
        <v>3</v>
      </c>
      <c r="G17" s="24">
        <f t="shared" si="2"/>
        <v>66.66666666666666</v>
      </c>
      <c r="H17" s="20">
        <v>0</v>
      </c>
      <c r="I17" s="20">
        <v>0</v>
      </c>
      <c r="J17" s="24">
        <f t="shared" si="3"/>
        <v>0</v>
      </c>
      <c r="K17" s="20">
        <v>1</v>
      </c>
      <c r="L17" s="20">
        <v>2</v>
      </c>
      <c r="M17" s="24">
        <f t="shared" si="4"/>
        <v>50</v>
      </c>
      <c r="N17" s="20">
        <f t="shared" si="5"/>
        <v>3</v>
      </c>
      <c r="O17" s="20">
        <f t="shared" si="0"/>
        <v>5</v>
      </c>
      <c r="P17" s="24">
        <f t="shared" si="6"/>
        <v>60</v>
      </c>
      <c r="Q17" s="20">
        <v>3</v>
      </c>
      <c r="R17" s="20">
        <v>5</v>
      </c>
      <c r="S17" s="24">
        <f t="shared" si="7"/>
        <v>60</v>
      </c>
      <c r="T17" s="20">
        <v>3</v>
      </c>
      <c r="U17" s="20">
        <v>0</v>
      </c>
      <c r="V17" s="20">
        <v>3</v>
      </c>
      <c r="W17" s="20">
        <v>1</v>
      </c>
      <c r="X17" s="20">
        <v>1</v>
      </c>
      <c r="Y17" s="20">
        <v>5</v>
      </c>
      <c r="Z17" s="20">
        <v>4</v>
      </c>
      <c r="AA17" s="20">
        <v>1</v>
      </c>
      <c r="AB17" s="20">
        <v>0</v>
      </c>
      <c r="AC17" s="20">
        <v>0</v>
      </c>
      <c r="AD17" s="20">
        <v>0</v>
      </c>
      <c r="AE17" s="20">
        <v>0</v>
      </c>
      <c r="AF17" s="12">
        <v>14</v>
      </c>
    </row>
    <row r="18" spans="1:32" s="4" customFormat="1" ht="12">
      <c r="A18" s="16">
        <v>13</v>
      </c>
      <c r="B18" s="20" t="s">
        <v>61</v>
      </c>
      <c r="C18" s="20">
        <f t="shared" si="1"/>
        <v>0</v>
      </c>
      <c r="D18" s="59">
        <v>0</v>
      </c>
      <c r="E18" s="20">
        <v>0</v>
      </c>
      <c r="F18" s="20">
        <v>0</v>
      </c>
      <c r="G18" s="24">
        <f t="shared" si="2"/>
        <v>0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0</v>
      </c>
      <c r="O18" s="20">
        <f t="shared" si="0"/>
        <v>0</v>
      </c>
      <c r="P18" s="24">
        <f t="shared" si="6"/>
        <v>0</v>
      </c>
      <c r="Q18" s="20">
        <v>0</v>
      </c>
      <c r="R18" s="20">
        <v>0</v>
      </c>
      <c r="S18" s="24">
        <f t="shared" si="7"/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0</v>
      </c>
    </row>
    <row r="19" spans="1:32" s="4" customFormat="1" ht="12">
      <c r="A19" s="16">
        <v>11</v>
      </c>
      <c r="B19" s="20" t="s">
        <v>62</v>
      </c>
      <c r="C19" s="20">
        <f t="shared" si="1"/>
        <v>0</v>
      </c>
      <c r="D19" s="59">
        <v>0</v>
      </c>
      <c r="E19" s="20">
        <v>0</v>
      </c>
      <c r="F19" s="20">
        <v>0</v>
      </c>
      <c r="G19" s="24">
        <f t="shared" si="2"/>
        <v>0</v>
      </c>
      <c r="H19" s="20">
        <v>0</v>
      </c>
      <c r="I19" s="20">
        <v>0</v>
      </c>
      <c r="J19" s="24">
        <f t="shared" si="3"/>
        <v>0</v>
      </c>
      <c r="K19" s="20">
        <v>0</v>
      </c>
      <c r="L19" s="20">
        <v>0</v>
      </c>
      <c r="M19" s="24">
        <f t="shared" si="4"/>
        <v>0</v>
      </c>
      <c r="N19" s="20">
        <f t="shared" si="5"/>
        <v>0</v>
      </c>
      <c r="O19" s="20">
        <f t="shared" si="0"/>
        <v>0</v>
      </c>
      <c r="P19" s="24">
        <f t="shared" si="6"/>
        <v>0</v>
      </c>
      <c r="Q19" s="20">
        <v>0</v>
      </c>
      <c r="R19" s="20">
        <v>0</v>
      </c>
      <c r="S19" s="24">
        <f t="shared" si="7"/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0</v>
      </c>
    </row>
    <row r="20" spans="1:32" s="4" customFormat="1" ht="12.75" thickBot="1">
      <c r="A20" s="17"/>
      <c r="B20" s="21" t="s">
        <v>6</v>
      </c>
      <c r="C20" s="21">
        <f>SUM(C7:C19)</f>
        <v>70</v>
      </c>
      <c r="D20" s="21">
        <f>SUM(D7:D19)</f>
        <v>8.333333333333334</v>
      </c>
      <c r="E20" s="21">
        <f>SUM(E7:E19)</f>
        <v>12</v>
      </c>
      <c r="F20" s="21">
        <f>SUM(F7:F19)</f>
        <v>36</v>
      </c>
      <c r="G20" s="25">
        <f t="shared" si="2"/>
        <v>33.33333333333333</v>
      </c>
      <c r="H20" s="21">
        <f>SUM(H7:H19)</f>
        <v>6</v>
      </c>
      <c r="I20" s="21">
        <f>SUM(I7:I19)</f>
        <v>17</v>
      </c>
      <c r="J20" s="25">
        <f t="shared" si="3"/>
        <v>35.294117647058826</v>
      </c>
      <c r="K20" s="21">
        <f>SUM(K7:K19)</f>
        <v>5</v>
      </c>
      <c r="L20" s="21">
        <f>SUM(L7:L19)</f>
        <v>15</v>
      </c>
      <c r="M20" s="25">
        <f t="shared" si="4"/>
        <v>33.33333333333333</v>
      </c>
      <c r="N20" s="21">
        <f>SUM(N7:N19)</f>
        <v>23</v>
      </c>
      <c r="O20" s="21">
        <f>SUM(O7:O19)</f>
        <v>68</v>
      </c>
      <c r="P20" s="25">
        <f t="shared" si="6"/>
        <v>33.82352941176471</v>
      </c>
      <c r="Q20" s="21">
        <f>SUM(Q7:Q19)</f>
        <v>19</v>
      </c>
      <c r="R20" s="21">
        <f>SUM(R7:R19)</f>
        <v>29</v>
      </c>
      <c r="S20" s="25">
        <f t="shared" si="7"/>
        <v>65.51724137931035</v>
      </c>
      <c r="T20" s="21">
        <f>SUM(T7:T19)</f>
        <v>26</v>
      </c>
      <c r="U20" s="21">
        <f>SUM(U7:U19)</f>
        <v>12</v>
      </c>
      <c r="V20" s="21">
        <f aca="true" t="shared" si="8" ref="V20:AF20">SUM(V7:V19)</f>
        <v>38</v>
      </c>
      <c r="W20" s="21">
        <f t="shared" si="8"/>
        <v>16</v>
      </c>
      <c r="X20" s="21">
        <f t="shared" si="8"/>
        <v>18</v>
      </c>
      <c r="Y20" s="21">
        <f t="shared" si="8"/>
        <v>23</v>
      </c>
      <c r="Z20" s="21">
        <f t="shared" si="8"/>
        <v>22</v>
      </c>
      <c r="AA20" s="21">
        <f t="shared" si="8"/>
        <v>9</v>
      </c>
      <c r="AB20" s="21">
        <f t="shared" si="8"/>
        <v>0</v>
      </c>
      <c r="AC20" s="21">
        <f t="shared" si="8"/>
        <v>5</v>
      </c>
      <c r="AD20" s="21">
        <f t="shared" si="8"/>
        <v>5</v>
      </c>
      <c r="AE20" s="21">
        <f t="shared" si="8"/>
        <v>0</v>
      </c>
      <c r="AF20" s="21">
        <f t="shared" si="8"/>
        <v>72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63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6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6</v>
      </c>
      <c r="AE26" s="20">
        <v>0</v>
      </c>
      <c r="AF26" s="12">
        <v>0</v>
      </c>
    </row>
    <row r="27" spans="1:32" s="4" customFormat="1" ht="12">
      <c r="A27" s="16">
        <v>12</v>
      </c>
      <c r="B27" s="20" t="s">
        <v>64</v>
      </c>
      <c r="C27" s="20">
        <f aca="true" t="shared" si="10" ref="C27:C38">E27*2+H27*2+K27*3+Q27</f>
        <v>0</v>
      </c>
      <c r="D27" s="59">
        <v>0.16666666666666666</v>
      </c>
      <c r="E27" s="20">
        <v>0</v>
      </c>
      <c r="F27" s="20">
        <v>0</v>
      </c>
      <c r="G27" s="24">
        <f aca="true" t="shared" si="11" ref="G27:G39">IF(F27=0,0,E27/F27*100)</f>
        <v>0</v>
      </c>
      <c r="H27" s="20">
        <v>0</v>
      </c>
      <c r="I27" s="20">
        <v>0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0</v>
      </c>
      <c r="O27" s="20">
        <f t="shared" si="9"/>
        <v>0</v>
      </c>
      <c r="P27" s="24">
        <f aca="true" t="shared" si="15" ref="P27:P39">IF(O27=0,0,N27/O27*100)</f>
        <v>0</v>
      </c>
      <c r="Q27" s="20">
        <v>0</v>
      </c>
      <c r="R27" s="20">
        <v>0</v>
      </c>
      <c r="S27" s="24">
        <f aca="true" t="shared" si="16" ref="S27:S39">IF(R27=0,0,Q27/R27*100)</f>
        <v>0</v>
      </c>
      <c r="T27" s="20">
        <v>1</v>
      </c>
      <c r="U27" s="20">
        <v>0</v>
      </c>
      <c r="V27" s="20">
        <v>1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12">
        <v>1</v>
      </c>
    </row>
    <row r="28" spans="1:33" s="4" customFormat="1" ht="12">
      <c r="A28" s="16">
        <v>5</v>
      </c>
      <c r="B28" s="57" t="s">
        <v>65</v>
      </c>
      <c r="C28" s="20">
        <f t="shared" si="10"/>
        <v>17</v>
      </c>
      <c r="D28" s="58">
        <v>1.25</v>
      </c>
      <c r="E28" s="20">
        <v>3</v>
      </c>
      <c r="F28" s="20">
        <v>4</v>
      </c>
      <c r="G28" s="24">
        <f t="shared" si="11"/>
        <v>75</v>
      </c>
      <c r="H28" s="20">
        <v>0</v>
      </c>
      <c r="I28" s="20">
        <v>0</v>
      </c>
      <c r="J28" s="24">
        <f t="shared" si="12"/>
        <v>0</v>
      </c>
      <c r="K28" s="20">
        <v>1</v>
      </c>
      <c r="L28" s="20">
        <v>6</v>
      </c>
      <c r="M28" s="24">
        <f t="shared" si="13"/>
        <v>16.666666666666664</v>
      </c>
      <c r="N28" s="20">
        <f t="shared" si="14"/>
        <v>4</v>
      </c>
      <c r="O28" s="20">
        <f t="shared" si="9"/>
        <v>10</v>
      </c>
      <c r="P28" s="24">
        <f t="shared" si="15"/>
        <v>40</v>
      </c>
      <c r="Q28" s="20">
        <v>8</v>
      </c>
      <c r="R28" s="20">
        <v>12</v>
      </c>
      <c r="S28" s="24">
        <f t="shared" si="16"/>
        <v>66.66666666666666</v>
      </c>
      <c r="T28" s="20">
        <v>3</v>
      </c>
      <c r="U28" s="20">
        <v>0</v>
      </c>
      <c r="V28" s="20">
        <v>3</v>
      </c>
      <c r="W28" s="20">
        <v>3</v>
      </c>
      <c r="X28" s="20">
        <v>2</v>
      </c>
      <c r="Y28" s="20">
        <v>4</v>
      </c>
      <c r="Z28" s="20">
        <v>7</v>
      </c>
      <c r="AA28" s="20">
        <v>5</v>
      </c>
      <c r="AB28" s="20">
        <v>0</v>
      </c>
      <c r="AC28" s="20">
        <v>0</v>
      </c>
      <c r="AD28" s="20">
        <v>0</v>
      </c>
      <c r="AE28" s="20">
        <v>0</v>
      </c>
      <c r="AF28" s="12">
        <v>23</v>
      </c>
      <c r="AG28" s="4" t="s">
        <v>51</v>
      </c>
    </row>
    <row r="29" spans="1:32" s="4" customFormat="1" ht="12">
      <c r="A29" s="16">
        <v>13</v>
      </c>
      <c r="B29" s="20" t="s">
        <v>66</v>
      </c>
      <c r="C29" s="20">
        <f t="shared" si="10"/>
        <v>4</v>
      </c>
      <c r="D29" s="59">
        <v>0.8333333333333334</v>
      </c>
      <c r="E29" s="20">
        <v>2</v>
      </c>
      <c r="F29" s="20">
        <v>4</v>
      </c>
      <c r="G29" s="24">
        <f t="shared" si="11"/>
        <v>50</v>
      </c>
      <c r="H29" s="20">
        <v>0</v>
      </c>
      <c r="I29" s="20">
        <v>0</v>
      </c>
      <c r="J29" s="24">
        <f t="shared" si="12"/>
        <v>0</v>
      </c>
      <c r="K29" s="20">
        <v>0</v>
      </c>
      <c r="L29" s="20">
        <v>1</v>
      </c>
      <c r="M29" s="24">
        <f t="shared" si="13"/>
        <v>0</v>
      </c>
      <c r="N29" s="20">
        <f t="shared" si="14"/>
        <v>2</v>
      </c>
      <c r="O29" s="20">
        <f t="shared" si="9"/>
        <v>5</v>
      </c>
      <c r="P29" s="24">
        <f t="shared" si="15"/>
        <v>40</v>
      </c>
      <c r="Q29" s="20">
        <v>0</v>
      </c>
      <c r="R29" s="20">
        <v>0</v>
      </c>
      <c r="S29" s="24">
        <f t="shared" si="16"/>
        <v>0</v>
      </c>
      <c r="T29" s="20">
        <v>3</v>
      </c>
      <c r="U29" s="20">
        <v>1</v>
      </c>
      <c r="V29" s="20">
        <v>4</v>
      </c>
      <c r="W29" s="20">
        <v>1</v>
      </c>
      <c r="X29" s="20">
        <v>3</v>
      </c>
      <c r="Y29" s="20">
        <v>4</v>
      </c>
      <c r="Z29" s="20">
        <v>0</v>
      </c>
      <c r="AA29" s="20">
        <v>4</v>
      </c>
      <c r="AB29" s="20">
        <v>1</v>
      </c>
      <c r="AC29" s="20">
        <v>0</v>
      </c>
      <c r="AD29" s="20">
        <v>0</v>
      </c>
      <c r="AE29" s="20">
        <v>0</v>
      </c>
      <c r="AF29" s="12">
        <v>8</v>
      </c>
    </row>
    <row r="30" spans="1:32" s="4" customFormat="1" ht="12">
      <c r="A30" s="16">
        <v>16</v>
      </c>
      <c r="B30" s="20" t="s">
        <v>67</v>
      </c>
      <c r="C30" s="20">
        <f t="shared" si="10"/>
        <v>0</v>
      </c>
      <c r="D30" s="59">
        <v>0.041666666666666664</v>
      </c>
      <c r="E30" s="20">
        <v>0</v>
      </c>
      <c r="F30" s="20">
        <v>0</v>
      </c>
      <c r="G30" s="24">
        <f t="shared" si="11"/>
        <v>0</v>
      </c>
      <c r="H30" s="20">
        <v>0</v>
      </c>
      <c r="I30" s="20">
        <v>1</v>
      </c>
      <c r="J30" s="24">
        <f t="shared" si="12"/>
        <v>0</v>
      </c>
      <c r="K30" s="20">
        <v>0</v>
      </c>
      <c r="L30" s="20">
        <v>0</v>
      </c>
      <c r="M30" s="24">
        <f t="shared" si="13"/>
        <v>0</v>
      </c>
      <c r="N30" s="20">
        <f t="shared" si="14"/>
        <v>0</v>
      </c>
      <c r="O30" s="20">
        <f t="shared" si="9"/>
        <v>1</v>
      </c>
      <c r="P30" s="24">
        <f t="shared" si="15"/>
        <v>0</v>
      </c>
      <c r="Q30" s="20">
        <v>0</v>
      </c>
      <c r="R30" s="20">
        <v>2</v>
      </c>
      <c r="S30" s="24">
        <f t="shared" si="16"/>
        <v>0</v>
      </c>
      <c r="T30" s="20">
        <v>0</v>
      </c>
      <c r="U30" s="20">
        <v>1</v>
      </c>
      <c r="V30" s="20">
        <v>1</v>
      </c>
      <c r="W30" s="20">
        <v>0</v>
      </c>
      <c r="X30" s="20">
        <v>0</v>
      </c>
      <c r="Y30" s="20">
        <v>0</v>
      </c>
      <c r="Z30" s="20">
        <v>1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-1</v>
      </c>
    </row>
    <row r="31" spans="1:33" s="4" customFormat="1" ht="12">
      <c r="A31" s="16">
        <v>6</v>
      </c>
      <c r="B31" s="57" t="s">
        <v>68</v>
      </c>
      <c r="C31" s="20">
        <f t="shared" si="10"/>
        <v>9</v>
      </c>
      <c r="D31" s="58">
        <v>1.4166666666666667</v>
      </c>
      <c r="E31" s="20">
        <v>1</v>
      </c>
      <c r="F31" s="20">
        <v>3</v>
      </c>
      <c r="G31" s="24">
        <f t="shared" si="11"/>
        <v>33.33333333333333</v>
      </c>
      <c r="H31" s="20">
        <v>2</v>
      </c>
      <c r="I31" s="20">
        <v>4</v>
      </c>
      <c r="J31" s="24">
        <f t="shared" si="12"/>
        <v>50</v>
      </c>
      <c r="K31" s="20">
        <v>0</v>
      </c>
      <c r="L31" s="20">
        <v>0</v>
      </c>
      <c r="M31" s="24">
        <f t="shared" si="13"/>
        <v>0</v>
      </c>
      <c r="N31" s="20">
        <f t="shared" si="14"/>
        <v>3</v>
      </c>
      <c r="O31" s="20">
        <f t="shared" si="9"/>
        <v>7</v>
      </c>
      <c r="P31" s="24">
        <f t="shared" si="15"/>
        <v>42.857142857142854</v>
      </c>
      <c r="Q31" s="20">
        <v>3</v>
      </c>
      <c r="R31" s="20">
        <v>7</v>
      </c>
      <c r="S31" s="24">
        <f t="shared" si="16"/>
        <v>42.857142857142854</v>
      </c>
      <c r="T31" s="20">
        <v>7</v>
      </c>
      <c r="U31" s="20">
        <v>2</v>
      </c>
      <c r="V31" s="20">
        <v>9</v>
      </c>
      <c r="W31" s="20">
        <v>5</v>
      </c>
      <c r="X31" s="20">
        <v>2</v>
      </c>
      <c r="Y31" s="20">
        <v>4</v>
      </c>
      <c r="Z31" s="20">
        <v>5</v>
      </c>
      <c r="AA31" s="20">
        <v>3</v>
      </c>
      <c r="AB31" s="20">
        <v>0</v>
      </c>
      <c r="AC31" s="20">
        <v>0</v>
      </c>
      <c r="AD31" s="20">
        <v>0</v>
      </c>
      <c r="AE31" s="20">
        <v>1</v>
      </c>
      <c r="AF31" s="12">
        <v>21</v>
      </c>
      <c r="AG31" s="4" t="s">
        <v>51</v>
      </c>
    </row>
    <row r="32" spans="1:32" s="4" customFormat="1" ht="12">
      <c r="A32" s="16">
        <v>8</v>
      </c>
      <c r="B32" s="20" t="s">
        <v>69</v>
      </c>
      <c r="C32" s="20">
        <f t="shared" si="10"/>
        <v>0</v>
      </c>
      <c r="D32" s="59">
        <v>0</v>
      </c>
      <c r="E32" s="20">
        <v>0</v>
      </c>
      <c r="F32" s="20">
        <v>0</v>
      </c>
      <c r="G32" s="24">
        <f t="shared" si="11"/>
        <v>0</v>
      </c>
      <c r="H32" s="20">
        <v>0</v>
      </c>
      <c r="I32" s="20">
        <v>0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0</v>
      </c>
      <c r="O32" s="20">
        <f t="shared" si="9"/>
        <v>0</v>
      </c>
      <c r="P32" s="24">
        <f t="shared" si="15"/>
        <v>0</v>
      </c>
      <c r="Q32" s="20">
        <v>0</v>
      </c>
      <c r="R32" s="20">
        <v>0</v>
      </c>
      <c r="S32" s="24">
        <f t="shared" si="16"/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0</v>
      </c>
    </row>
    <row r="33" spans="1:32" s="4" customFormat="1" ht="12">
      <c r="A33" s="16">
        <v>9</v>
      </c>
      <c r="B33" s="20" t="s">
        <v>70</v>
      </c>
      <c r="C33" s="20">
        <f t="shared" si="10"/>
        <v>0</v>
      </c>
      <c r="D33" s="59">
        <v>0</v>
      </c>
      <c r="E33" s="20">
        <v>0</v>
      </c>
      <c r="F33" s="20">
        <v>0</v>
      </c>
      <c r="G33" s="24">
        <f t="shared" si="11"/>
        <v>0</v>
      </c>
      <c r="H33" s="20">
        <v>0</v>
      </c>
      <c r="I33" s="20">
        <v>0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0</v>
      </c>
      <c r="O33" s="20">
        <f t="shared" si="9"/>
        <v>0</v>
      </c>
      <c r="P33" s="24">
        <f t="shared" si="15"/>
        <v>0</v>
      </c>
      <c r="Q33" s="20">
        <v>0</v>
      </c>
      <c r="R33" s="20">
        <v>0</v>
      </c>
      <c r="S33" s="24">
        <f t="shared" si="16"/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2">
        <v>0</v>
      </c>
    </row>
    <row r="34" spans="1:32" s="4" customFormat="1" ht="12">
      <c r="A34" s="16">
        <v>14</v>
      </c>
      <c r="B34" s="20" t="s">
        <v>71</v>
      </c>
      <c r="C34" s="20">
        <f t="shared" si="10"/>
        <v>0</v>
      </c>
      <c r="D34" s="59">
        <v>0</v>
      </c>
      <c r="E34" s="20">
        <v>0</v>
      </c>
      <c r="F34" s="20">
        <v>0</v>
      </c>
      <c r="G34" s="24">
        <f t="shared" si="11"/>
        <v>0</v>
      </c>
      <c r="H34" s="20">
        <v>0</v>
      </c>
      <c r="I34" s="20">
        <v>0</v>
      </c>
      <c r="J34" s="24">
        <f t="shared" si="12"/>
        <v>0</v>
      </c>
      <c r="K34" s="20">
        <v>0</v>
      </c>
      <c r="L34" s="20">
        <v>0</v>
      </c>
      <c r="M34" s="24">
        <f t="shared" si="13"/>
        <v>0</v>
      </c>
      <c r="N34" s="20">
        <f t="shared" si="14"/>
        <v>0</v>
      </c>
      <c r="O34" s="20">
        <f t="shared" si="9"/>
        <v>0</v>
      </c>
      <c r="P34" s="24">
        <f t="shared" si="15"/>
        <v>0</v>
      </c>
      <c r="Q34" s="20">
        <v>0</v>
      </c>
      <c r="R34" s="20">
        <v>0</v>
      </c>
      <c r="S34" s="24">
        <f t="shared" si="16"/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0</v>
      </c>
    </row>
    <row r="35" spans="1:33" s="4" customFormat="1" ht="12">
      <c r="A35" s="16">
        <v>4</v>
      </c>
      <c r="B35" s="57" t="s">
        <v>72</v>
      </c>
      <c r="C35" s="20">
        <f t="shared" si="10"/>
        <v>3</v>
      </c>
      <c r="D35" s="59">
        <v>0.8333333333333334</v>
      </c>
      <c r="E35" s="20">
        <v>0</v>
      </c>
      <c r="F35" s="20">
        <v>2</v>
      </c>
      <c r="G35" s="24">
        <f t="shared" si="11"/>
        <v>0</v>
      </c>
      <c r="H35" s="20">
        <v>0</v>
      </c>
      <c r="I35" s="20">
        <v>0</v>
      </c>
      <c r="J35" s="24">
        <f t="shared" si="12"/>
        <v>0</v>
      </c>
      <c r="K35" s="20">
        <v>1</v>
      </c>
      <c r="L35" s="20">
        <v>5</v>
      </c>
      <c r="M35" s="24">
        <f t="shared" si="13"/>
        <v>20</v>
      </c>
      <c r="N35" s="20">
        <f t="shared" si="14"/>
        <v>1</v>
      </c>
      <c r="O35" s="20">
        <f t="shared" si="9"/>
        <v>7</v>
      </c>
      <c r="P35" s="24">
        <f t="shared" si="15"/>
        <v>14.285714285714285</v>
      </c>
      <c r="Q35" s="20">
        <v>0</v>
      </c>
      <c r="R35" s="20">
        <v>0</v>
      </c>
      <c r="S35" s="24">
        <f t="shared" si="16"/>
        <v>0</v>
      </c>
      <c r="T35" s="20">
        <v>4</v>
      </c>
      <c r="U35" s="20">
        <v>1</v>
      </c>
      <c r="V35" s="20">
        <v>5</v>
      </c>
      <c r="W35" s="20">
        <v>3</v>
      </c>
      <c r="X35" s="20">
        <v>1</v>
      </c>
      <c r="Y35" s="20">
        <v>1</v>
      </c>
      <c r="Z35" s="20">
        <v>3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2">
        <v>7</v>
      </c>
      <c r="AG35" s="4" t="s">
        <v>51</v>
      </c>
    </row>
    <row r="36" spans="1:33" s="4" customFormat="1" ht="12">
      <c r="A36" s="16">
        <v>7</v>
      </c>
      <c r="B36" s="57" t="s">
        <v>73</v>
      </c>
      <c r="C36" s="20">
        <f t="shared" si="10"/>
        <v>16</v>
      </c>
      <c r="D36" s="58">
        <v>1.5208333333333333</v>
      </c>
      <c r="E36" s="20">
        <v>5</v>
      </c>
      <c r="F36" s="20">
        <v>7</v>
      </c>
      <c r="G36" s="24">
        <f t="shared" si="11"/>
        <v>71.42857142857143</v>
      </c>
      <c r="H36" s="20">
        <v>1</v>
      </c>
      <c r="I36" s="20">
        <v>2</v>
      </c>
      <c r="J36" s="24">
        <f t="shared" si="12"/>
        <v>50</v>
      </c>
      <c r="K36" s="20">
        <v>0</v>
      </c>
      <c r="L36" s="20">
        <v>3</v>
      </c>
      <c r="M36" s="24">
        <f t="shared" si="13"/>
        <v>0</v>
      </c>
      <c r="N36" s="20">
        <f t="shared" si="14"/>
        <v>6</v>
      </c>
      <c r="O36" s="20">
        <f t="shared" si="9"/>
        <v>12</v>
      </c>
      <c r="P36" s="24">
        <f t="shared" si="15"/>
        <v>50</v>
      </c>
      <c r="Q36" s="20">
        <v>4</v>
      </c>
      <c r="R36" s="20">
        <v>6</v>
      </c>
      <c r="S36" s="24">
        <f t="shared" si="16"/>
        <v>66.66666666666666</v>
      </c>
      <c r="T36" s="20">
        <v>3</v>
      </c>
      <c r="U36" s="20">
        <v>3</v>
      </c>
      <c r="V36" s="20">
        <v>6</v>
      </c>
      <c r="W36" s="20">
        <v>2</v>
      </c>
      <c r="X36" s="20">
        <v>2</v>
      </c>
      <c r="Y36" s="20">
        <v>5</v>
      </c>
      <c r="Z36" s="20">
        <v>3</v>
      </c>
      <c r="AA36" s="20">
        <v>2</v>
      </c>
      <c r="AB36" s="20">
        <v>1</v>
      </c>
      <c r="AC36" s="20">
        <v>0</v>
      </c>
      <c r="AD36" s="20">
        <v>0</v>
      </c>
      <c r="AE36" s="20">
        <v>0</v>
      </c>
      <c r="AF36" s="12">
        <v>20</v>
      </c>
      <c r="AG36" s="4" t="s">
        <v>51</v>
      </c>
    </row>
    <row r="37" spans="1:32" s="4" customFormat="1" ht="12">
      <c r="A37" s="16">
        <v>15</v>
      </c>
      <c r="B37" s="20" t="s">
        <v>74</v>
      </c>
      <c r="C37" s="20">
        <f t="shared" si="10"/>
        <v>18</v>
      </c>
      <c r="D37" s="58">
        <v>1.3333333333333333</v>
      </c>
      <c r="E37" s="20">
        <v>5</v>
      </c>
      <c r="F37" s="20">
        <v>10</v>
      </c>
      <c r="G37" s="24">
        <f t="shared" si="11"/>
        <v>50</v>
      </c>
      <c r="H37" s="20">
        <v>3</v>
      </c>
      <c r="I37" s="20">
        <v>6</v>
      </c>
      <c r="J37" s="24">
        <f t="shared" si="12"/>
        <v>50</v>
      </c>
      <c r="K37" s="20">
        <v>0</v>
      </c>
      <c r="L37" s="20">
        <v>3</v>
      </c>
      <c r="M37" s="24">
        <f t="shared" si="13"/>
        <v>0</v>
      </c>
      <c r="N37" s="20">
        <f t="shared" si="14"/>
        <v>8</v>
      </c>
      <c r="O37" s="20">
        <f t="shared" si="9"/>
        <v>19</v>
      </c>
      <c r="P37" s="24">
        <f t="shared" si="15"/>
        <v>42.10526315789473</v>
      </c>
      <c r="Q37" s="20">
        <v>2</v>
      </c>
      <c r="R37" s="20">
        <v>2</v>
      </c>
      <c r="S37" s="24">
        <f t="shared" si="16"/>
        <v>100</v>
      </c>
      <c r="T37" s="20">
        <v>7</v>
      </c>
      <c r="U37" s="20">
        <v>5</v>
      </c>
      <c r="V37" s="20">
        <v>12</v>
      </c>
      <c r="W37" s="20">
        <v>2</v>
      </c>
      <c r="X37" s="20">
        <v>2</v>
      </c>
      <c r="Y37" s="20">
        <v>2</v>
      </c>
      <c r="Z37" s="20">
        <v>3</v>
      </c>
      <c r="AA37" s="20">
        <v>3</v>
      </c>
      <c r="AB37" s="20">
        <v>3</v>
      </c>
      <c r="AC37" s="20">
        <v>0</v>
      </c>
      <c r="AD37" s="20">
        <v>0</v>
      </c>
      <c r="AE37" s="20">
        <v>0</v>
      </c>
      <c r="AF37" s="12">
        <v>28</v>
      </c>
    </row>
    <row r="38" spans="1:33" s="4" customFormat="1" ht="12">
      <c r="A38" s="16">
        <v>10</v>
      </c>
      <c r="B38" s="57" t="s">
        <v>75</v>
      </c>
      <c r="C38" s="20">
        <f t="shared" si="10"/>
        <v>8</v>
      </c>
      <c r="D38" s="59">
        <v>0.9375</v>
      </c>
      <c r="E38" s="20">
        <v>0</v>
      </c>
      <c r="F38" s="20">
        <v>1</v>
      </c>
      <c r="G38" s="24">
        <f t="shared" si="11"/>
        <v>0</v>
      </c>
      <c r="H38" s="20">
        <v>1</v>
      </c>
      <c r="I38" s="20">
        <v>3</v>
      </c>
      <c r="J38" s="24">
        <f t="shared" si="12"/>
        <v>33.33333333333333</v>
      </c>
      <c r="K38" s="20">
        <v>2</v>
      </c>
      <c r="L38" s="20">
        <v>6</v>
      </c>
      <c r="M38" s="24">
        <f t="shared" si="13"/>
        <v>33.33333333333333</v>
      </c>
      <c r="N38" s="20">
        <f t="shared" si="14"/>
        <v>3</v>
      </c>
      <c r="O38" s="20">
        <f t="shared" si="9"/>
        <v>10</v>
      </c>
      <c r="P38" s="24">
        <f t="shared" si="15"/>
        <v>30</v>
      </c>
      <c r="Q38" s="20">
        <v>0</v>
      </c>
      <c r="R38" s="20">
        <v>0</v>
      </c>
      <c r="S38" s="24">
        <f t="shared" si="16"/>
        <v>0</v>
      </c>
      <c r="T38" s="20">
        <v>1</v>
      </c>
      <c r="U38" s="20">
        <v>0</v>
      </c>
      <c r="V38" s="20">
        <v>1</v>
      </c>
      <c r="W38" s="20">
        <v>1</v>
      </c>
      <c r="X38" s="20">
        <v>1</v>
      </c>
      <c r="Y38" s="20">
        <v>2</v>
      </c>
      <c r="Z38" s="20">
        <v>1</v>
      </c>
      <c r="AA38" s="20">
        <v>1</v>
      </c>
      <c r="AB38" s="20">
        <v>0</v>
      </c>
      <c r="AC38" s="20">
        <v>0</v>
      </c>
      <c r="AD38" s="20">
        <v>0</v>
      </c>
      <c r="AE38" s="20">
        <v>0</v>
      </c>
      <c r="AF38" s="12">
        <v>4</v>
      </c>
      <c r="AG38" s="4" t="s">
        <v>51</v>
      </c>
    </row>
    <row r="39" spans="1:32" s="4" customFormat="1" ht="12.75" thickBot="1">
      <c r="A39" s="17"/>
      <c r="B39" s="21" t="s">
        <v>6</v>
      </c>
      <c r="C39" s="21">
        <f>SUM(C26:C38)</f>
        <v>75</v>
      </c>
      <c r="D39" s="21">
        <f>SUM(D26:D38)</f>
        <v>8.333333333333332</v>
      </c>
      <c r="E39" s="21">
        <f>SUM(E26:E38)</f>
        <v>16</v>
      </c>
      <c r="F39" s="21">
        <f>SUM(F26:F38)</f>
        <v>31</v>
      </c>
      <c r="G39" s="25">
        <f t="shared" si="11"/>
        <v>51.61290322580645</v>
      </c>
      <c r="H39" s="21">
        <f>SUM(H26:H38)</f>
        <v>7</v>
      </c>
      <c r="I39" s="21">
        <f>SUM(I26:I38)</f>
        <v>16</v>
      </c>
      <c r="J39" s="25">
        <f t="shared" si="12"/>
        <v>43.75</v>
      </c>
      <c r="K39" s="21">
        <f>SUM(K26:K38)</f>
        <v>4</v>
      </c>
      <c r="L39" s="21">
        <f>SUM(L26:L38)</f>
        <v>24</v>
      </c>
      <c r="M39" s="25">
        <f t="shared" si="13"/>
        <v>16.666666666666664</v>
      </c>
      <c r="N39" s="21">
        <f>SUM(N26:N38)</f>
        <v>27</v>
      </c>
      <c r="O39" s="21">
        <f>SUM(O26:O38)</f>
        <v>71</v>
      </c>
      <c r="P39" s="25">
        <f t="shared" si="15"/>
        <v>38.028169014084504</v>
      </c>
      <c r="Q39" s="21">
        <f>SUM(Q26:Q38)</f>
        <v>17</v>
      </c>
      <c r="R39" s="21">
        <f>SUM(R26:R38)</f>
        <v>29</v>
      </c>
      <c r="S39" s="25">
        <f t="shared" si="16"/>
        <v>58.620689655172406</v>
      </c>
      <c r="T39" s="21">
        <f aca="true" t="shared" si="17" ref="T39:AF39">SUM(T26:T38)</f>
        <v>29</v>
      </c>
      <c r="U39" s="21">
        <f t="shared" si="17"/>
        <v>13</v>
      </c>
      <c r="V39" s="21">
        <f t="shared" si="17"/>
        <v>42</v>
      </c>
      <c r="W39" s="21">
        <f t="shared" si="17"/>
        <v>23</v>
      </c>
      <c r="X39" s="21">
        <f t="shared" si="17"/>
        <v>13</v>
      </c>
      <c r="Y39" s="21">
        <f t="shared" si="17"/>
        <v>22</v>
      </c>
      <c r="Z39" s="21">
        <f t="shared" si="17"/>
        <v>23</v>
      </c>
      <c r="AA39" s="21">
        <f t="shared" si="17"/>
        <v>18</v>
      </c>
      <c r="AB39" s="21">
        <f t="shared" si="17"/>
        <v>5</v>
      </c>
      <c r="AC39" s="21">
        <f t="shared" si="17"/>
        <v>0</v>
      </c>
      <c r="AD39" s="21">
        <f t="shared" si="17"/>
        <v>6</v>
      </c>
      <c r="AE39" s="21">
        <f t="shared" si="17"/>
        <v>1</v>
      </c>
      <c r="AF39" s="21">
        <f t="shared" si="17"/>
        <v>111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76</v>
      </c>
      <c r="I42" s="4" t="s">
        <v>77</v>
      </c>
      <c r="J42" s="5"/>
      <c r="M42" s="5"/>
      <c r="P42" s="5"/>
      <c r="S42" s="5"/>
    </row>
    <row r="43" spans="7:19" s="4" customFormat="1" ht="12">
      <c r="G43" s="5">
        <v>1</v>
      </c>
      <c r="H43" s="4">
        <v>11</v>
      </c>
      <c r="I43" s="4">
        <v>13</v>
      </c>
      <c r="J43" s="5"/>
      <c r="M43" s="5"/>
      <c r="P43" s="5"/>
      <c r="S43" s="5"/>
    </row>
    <row r="44" spans="7:19" s="4" customFormat="1" ht="12">
      <c r="G44" s="5">
        <v>2</v>
      </c>
      <c r="H44" s="4">
        <v>17</v>
      </c>
      <c r="I44" s="4">
        <v>13</v>
      </c>
      <c r="J44" s="5"/>
      <c r="M44" s="5"/>
      <c r="P44" s="5"/>
      <c r="S44" s="5"/>
    </row>
    <row r="45" spans="7:19" s="4" customFormat="1" ht="12">
      <c r="G45" s="5">
        <v>3</v>
      </c>
      <c r="H45" s="4">
        <v>16</v>
      </c>
      <c r="I45" s="4">
        <v>20</v>
      </c>
      <c r="J45" s="5"/>
      <c r="M45" s="5"/>
      <c r="P45" s="5"/>
      <c r="S45" s="5"/>
    </row>
    <row r="46" spans="7:19" s="4" customFormat="1" ht="12">
      <c r="G46" s="5">
        <v>4</v>
      </c>
      <c r="H46" s="4">
        <v>26</v>
      </c>
      <c r="I46" s="4">
        <v>29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sheetProtection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60"/>
      <c r="B1" s="60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A1" sqref="A1:Z41"/>
    </sheetView>
  </sheetViews>
  <sheetFormatPr defaultColWidth="9.140625" defaultRowHeight="12.75"/>
  <cols>
    <col min="1" max="1" width="1.8515625" style="0" customWidth="1"/>
    <col min="2" max="2" width="1.1484375" style="0" customWidth="1"/>
    <col min="5" max="5" width="2.8515625" style="0" bestFit="1" customWidth="1"/>
    <col min="6" max="6" width="5.7109375" style="0" bestFit="1" customWidth="1"/>
    <col min="7" max="7" width="1.57421875" style="0" customWidth="1"/>
    <col min="8" max="8" width="5.140625" style="0" customWidth="1"/>
    <col min="9" max="9" width="4.8515625" style="0" bestFit="1" customWidth="1"/>
    <col min="10" max="11" width="3.140625" style="0" customWidth="1"/>
    <col min="12" max="16" width="4.8515625" style="0" bestFit="1" customWidth="1"/>
    <col min="17" max="19" width="2.7109375" style="0" bestFit="1" customWidth="1"/>
    <col min="20" max="20" width="3.00390625" style="0" bestFit="1" customWidth="1"/>
    <col min="21" max="21" width="2.8515625" style="0" bestFit="1" customWidth="1"/>
    <col min="22" max="23" width="3.00390625" style="0" bestFit="1" customWidth="1"/>
    <col min="24" max="24" width="3.140625" style="0" bestFit="1" customWidth="1"/>
    <col min="25" max="25" width="2.8515625" style="0" bestFit="1" customWidth="1"/>
    <col min="26" max="26" width="3.57421875" style="0" bestFit="1" customWidth="1"/>
  </cols>
  <sheetData>
    <row r="1" spans="1:27" ht="20.25">
      <c r="A1" s="61" t="str">
        <f>CONCATENATE('Mérközés statisztikája'!A3,"-",'Mérközés statisztikája'!A22)</f>
        <v>Bajai NKK-MiZo Pécs 2010 PVSK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29"/>
    </row>
    <row r="2" spans="1:27" ht="20.25">
      <c r="A2" s="61" t="str">
        <f>CONCATENATE(E23,"-",E41)</f>
        <v>70-75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29"/>
    </row>
    <row r="3" spans="1:27" ht="15.75">
      <c r="A3" s="62" t="str">
        <f>CONCATENATE("(",'Mérközés statisztikája'!H43,"-",'Mérközés statisztikája'!I43,";",'Mérközés statisztikája'!H44,"-",'Mérközés statisztikája'!I44,";",'Mérközés statisztikája'!H45,"-",'Mérközés statisztikája'!I45,";",'Mérközés statisztikája'!H46,"-",'Mérközés statisztikája'!I46,")")</f>
        <v>(11-13;17-13;16-20;26-29)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29"/>
    </row>
    <row r="4" spans="1:27" ht="15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29"/>
    </row>
    <row r="5" spans="1:27" ht="15.75">
      <c r="A5" s="62"/>
      <c r="B5" s="62"/>
      <c r="C5" s="63">
        <f ca="1">TODAY()</f>
        <v>40279</v>
      </c>
      <c r="D5" s="63"/>
      <c r="E5" s="63"/>
      <c r="F5" s="64">
        <v>0.4583333333333333</v>
      </c>
      <c r="G5" s="64"/>
      <c r="H5" s="64"/>
      <c r="I5" s="64"/>
      <c r="J5" s="121" t="s">
        <v>78</v>
      </c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29"/>
    </row>
    <row r="6" spans="1:27" ht="12.7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29"/>
    </row>
    <row r="7" spans="1:27" ht="13.5" thickBot="1">
      <c r="A7" s="65" t="str">
        <f>'Mérközés statisztikája'!A3</f>
        <v>Bajai NKK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29"/>
    </row>
    <row r="8" spans="1:27" ht="13.5" customHeight="1" thickTop="1">
      <c r="A8" s="66" t="s">
        <v>28</v>
      </c>
      <c r="B8" s="67"/>
      <c r="C8" s="70" t="s">
        <v>29</v>
      </c>
      <c r="D8" s="71"/>
      <c r="E8" s="74" t="s">
        <v>30</v>
      </c>
      <c r="F8" s="76" t="s">
        <v>31</v>
      </c>
      <c r="G8" s="76"/>
      <c r="H8" s="78" t="s">
        <v>47</v>
      </c>
      <c r="I8" s="79"/>
      <c r="J8" s="78" t="s">
        <v>33</v>
      </c>
      <c r="K8" s="76"/>
      <c r="L8" s="79"/>
      <c r="M8" s="78" t="s">
        <v>34</v>
      </c>
      <c r="N8" s="79"/>
      <c r="O8" s="78" t="s">
        <v>35</v>
      </c>
      <c r="P8" s="79"/>
      <c r="Q8" s="84" t="s">
        <v>14</v>
      </c>
      <c r="R8" s="85"/>
      <c r="S8" s="86"/>
      <c r="T8" s="80" t="s">
        <v>36</v>
      </c>
      <c r="U8" s="80" t="s">
        <v>37</v>
      </c>
      <c r="V8" s="80" t="s">
        <v>38</v>
      </c>
      <c r="W8" s="80" t="s">
        <v>18</v>
      </c>
      <c r="X8" s="80" t="s">
        <v>39</v>
      </c>
      <c r="Y8" s="82" t="s">
        <v>40</v>
      </c>
      <c r="Z8" s="74" t="s">
        <v>41</v>
      </c>
      <c r="AA8" s="30"/>
    </row>
    <row r="9" spans="1:27" ht="13.5" thickBot="1">
      <c r="A9" s="68"/>
      <c r="B9" s="69"/>
      <c r="C9" s="72"/>
      <c r="D9" s="73"/>
      <c r="E9" s="75"/>
      <c r="F9" s="77"/>
      <c r="G9" s="77"/>
      <c r="H9" s="48" t="s">
        <v>42</v>
      </c>
      <c r="I9" s="49" t="s">
        <v>3</v>
      </c>
      <c r="J9" s="92" t="s">
        <v>42</v>
      </c>
      <c r="K9" s="93"/>
      <c r="L9" s="49" t="s">
        <v>3</v>
      </c>
      <c r="M9" s="48" t="s">
        <v>42</v>
      </c>
      <c r="N9" s="49" t="s">
        <v>3</v>
      </c>
      <c r="O9" s="48" t="s">
        <v>42</v>
      </c>
      <c r="P9" s="49" t="s">
        <v>3</v>
      </c>
      <c r="Q9" s="48" t="s">
        <v>43</v>
      </c>
      <c r="R9" s="50" t="s">
        <v>44</v>
      </c>
      <c r="S9" s="51" t="s">
        <v>45</v>
      </c>
      <c r="T9" s="81"/>
      <c r="U9" s="81"/>
      <c r="V9" s="81"/>
      <c r="W9" s="81"/>
      <c r="X9" s="81"/>
      <c r="Y9" s="83"/>
      <c r="Z9" s="75"/>
      <c r="AA9" s="30"/>
    </row>
    <row r="10" spans="1:27" ht="13.5" customHeight="1">
      <c r="A10" s="94"/>
      <c r="B10" s="95"/>
      <c r="C10" s="96" t="str">
        <f>'Mérközés statisztikája'!B7</f>
        <v>Csapat</v>
      </c>
      <c r="D10" s="97"/>
      <c r="E10" s="31">
        <f>'Mérközés statisztikája'!C7</f>
        <v>0</v>
      </c>
      <c r="F10" s="98">
        <f>'Mérközés statisztikája'!D7</f>
        <v>0</v>
      </c>
      <c r="G10" s="98"/>
      <c r="H10" s="32" t="str">
        <f>CONCATENATE('Mérközés statisztikája'!E7+'Mérközés statisztikája'!H7,"/",'Mérközés statisztikája'!F7+'Mérközés statisztikája'!I7)</f>
        <v>0/0</v>
      </c>
      <c r="I10" s="33">
        <f>IF(('Mérközés statisztikája'!F7+'Mérközés statisztikája'!I7)=0,0,('Mérközés statisztikája'!E7+'Mérközés statisztikája'!H7)/('Mérközés statisztikája'!F7+'Mérközés statisztikája'!I7)*100)</f>
        <v>0</v>
      </c>
      <c r="J10" s="99" t="str">
        <f>CONCATENATE('Mérközés statisztikája'!K7,"/",'Mérközés statisztikája'!L7)</f>
        <v>0/0</v>
      </c>
      <c r="K10" s="100"/>
      <c r="L10" s="33">
        <f>'Mérközés statisztikája'!M7</f>
        <v>0</v>
      </c>
      <c r="M10" s="32" t="str">
        <f>CONCATENATE('Mérközés statisztikája'!N7,"/",'Mérközés statisztikája'!O7)</f>
        <v>0/0</v>
      </c>
      <c r="N10" s="33">
        <f>'Mérközés statisztikája'!P7</f>
        <v>0</v>
      </c>
      <c r="O10" s="32" t="str">
        <f>CONCATENATE('Mérközés statisztikája'!Q7,"/",'Mérközés statisztikája'!R7)</f>
        <v>0/0</v>
      </c>
      <c r="P10" s="33">
        <f>'Mérközés statisztikája'!S7</f>
        <v>0</v>
      </c>
      <c r="Q10" s="32">
        <f>'Mérközés statisztikája'!T7</f>
        <v>0</v>
      </c>
      <c r="R10" s="35">
        <f>'Mérközés statisztikája'!U7</f>
        <v>0</v>
      </c>
      <c r="S10" s="36">
        <f>SUM(Q10:R10)</f>
        <v>0</v>
      </c>
      <c r="T10" s="31">
        <f>'Mérközés statisztikája'!W7</f>
        <v>6</v>
      </c>
      <c r="U10" s="31">
        <f>'Mérközés statisztikája'!X7</f>
        <v>1</v>
      </c>
      <c r="V10" s="31">
        <f>'Mérközés statisztikája'!Y7</f>
        <v>0</v>
      </c>
      <c r="W10" s="31">
        <f>'Mérközés statisztikája'!Z7</f>
        <v>0</v>
      </c>
      <c r="X10" s="31">
        <f>'Mérközés statisztikája'!AA7</f>
        <v>0</v>
      </c>
      <c r="Y10" s="31">
        <f>'Mérközés statisztikája'!AB7</f>
        <v>0</v>
      </c>
      <c r="Z10" s="31">
        <f>'Mérközés statisztikája'!AF7</f>
        <v>0</v>
      </c>
      <c r="AA10" s="30"/>
    </row>
    <row r="11" spans="1:27" ht="12.75" customHeight="1">
      <c r="A11" s="87">
        <f>'Mérközés statisztikája'!A8</f>
        <v>10</v>
      </c>
      <c r="B11" s="88"/>
      <c r="C11" s="89" t="str">
        <f>'Mérközés statisztikája'!B8</f>
        <v>Deák Anikó</v>
      </c>
      <c r="D11" s="90"/>
      <c r="E11" s="37">
        <f>'Mérközés statisztikája'!C8</f>
        <v>0</v>
      </c>
      <c r="F11" s="91">
        <f>'Mérközés statisztikája'!D8</f>
        <v>1.3541666666666667</v>
      </c>
      <c r="G11" s="91"/>
      <c r="H11" s="34" t="str">
        <f>CONCATENATE('Mérközés statisztikája'!E8+'Mérközés statisztikája'!H8,"/",'Mérközés statisztikája'!F8+'Mérközés statisztikája'!I8)</f>
        <v>0/1</v>
      </c>
      <c r="I11" s="38">
        <f>IF(('Mérközés statisztikája'!F8+'Mérközés statisztikája'!I8)=0,0,('Mérközés statisztikája'!E8+'Mérközés statisztikája'!H8)/('Mérközés statisztikája'!F8+'Mérközés statisztikája'!I8)*100)</f>
        <v>0</v>
      </c>
      <c r="J11" s="101" t="str">
        <f>CONCATENATE('Mérközés statisztikája'!K8,"/",'Mérközés statisztikája'!L8)</f>
        <v>0/1</v>
      </c>
      <c r="K11" s="102"/>
      <c r="L11" s="38">
        <f>'Mérközés statisztikája'!M8</f>
        <v>0</v>
      </c>
      <c r="M11" s="34" t="str">
        <f>CONCATENATE('Mérközés statisztikája'!N8,"/",'Mérközés statisztikája'!O8)</f>
        <v>0/2</v>
      </c>
      <c r="N11" s="38">
        <f>'Mérközés statisztikája'!P8</f>
        <v>0</v>
      </c>
      <c r="O11" s="34" t="str">
        <f>CONCATENATE('Mérközés statisztikája'!Q8,"/",'Mérközés statisztikája'!R8)</f>
        <v>0/0</v>
      </c>
      <c r="P11" s="38">
        <f>'Mérközés statisztikája'!S8</f>
        <v>0</v>
      </c>
      <c r="Q11" s="34">
        <f>'Mérközés statisztikája'!T8</f>
        <v>2</v>
      </c>
      <c r="R11" s="39">
        <f>'Mérközés statisztikája'!U8</f>
        <v>0</v>
      </c>
      <c r="S11" s="40">
        <f aca="true" t="shared" si="0" ref="S11:S22">SUM(Q11:R11)</f>
        <v>2</v>
      </c>
      <c r="T11" s="37">
        <f>'Mérközés statisztikája'!W8</f>
        <v>2</v>
      </c>
      <c r="U11" s="37">
        <f>'Mérközés statisztikája'!X8</f>
        <v>2</v>
      </c>
      <c r="V11" s="37">
        <f>'Mérközés statisztikája'!Y8</f>
        <v>3</v>
      </c>
      <c r="W11" s="37">
        <f>'Mérközés statisztikája'!Z8</f>
        <v>0</v>
      </c>
      <c r="X11" s="37">
        <f>'Mérközés statisztikája'!AA8</f>
        <v>0</v>
      </c>
      <c r="Y11" s="37">
        <f>'Mérközés statisztikája'!AB8</f>
        <v>0</v>
      </c>
      <c r="Z11" s="37">
        <f>'Mérközés statisztikája'!AF8</f>
        <v>0</v>
      </c>
      <c r="AA11" s="30"/>
    </row>
    <row r="12" spans="1:27" ht="13.5" customHeight="1">
      <c r="A12" s="87">
        <f>'Mérközés statisztikája'!A9</f>
        <v>24</v>
      </c>
      <c r="B12" s="88"/>
      <c r="C12" s="89" t="str">
        <f>'Mérközés statisztikája'!B9</f>
        <v>Gorjanácz Ágnes</v>
      </c>
      <c r="D12" s="90"/>
      <c r="E12" s="37">
        <f>'Mérközés statisztikája'!C9</f>
        <v>13</v>
      </c>
      <c r="F12" s="91">
        <f>'Mérközés statisztikája'!D9</f>
        <v>1.1666666666666667</v>
      </c>
      <c r="G12" s="91"/>
      <c r="H12" s="34" t="str">
        <f>CONCATENATE('Mérközés statisztikája'!E9+'Mérközés statisztikája'!H9,"/",'Mérközés statisztikája'!F9+'Mérközés statisztikája'!I9)</f>
        <v>3/12</v>
      </c>
      <c r="I12" s="38">
        <f>IF(('Mérközés statisztikája'!F9+'Mérközés statisztikája'!I9)=0,0,('Mérközés statisztikája'!E9+'Mérközés statisztikája'!H9)/('Mérközés statisztikája'!F9+'Mérközés statisztikája'!I9)*100)</f>
        <v>25</v>
      </c>
      <c r="J12" s="101" t="str">
        <f>CONCATENATE('Mérközés statisztikája'!K9,"/",'Mérközés statisztikája'!L9)</f>
        <v>1/3</v>
      </c>
      <c r="K12" s="102"/>
      <c r="L12" s="38">
        <f>'Mérközés statisztikája'!M9</f>
        <v>33.33333333333333</v>
      </c>
      <c r="M12" s="34" t="str">
        <f>CONCATENATE('Mérközés statisztikája'!N9,"/",'Mérközés statisztikája'!O9)</f>
        <v>4/15</v>
      </c>
      <c r="N12" s="38">
        <f>'Mérközés statisztikája'!P9</f>
        <v>26.666666666666668</v>
      </c>
      <c r="O12" s="34" t="str">
        <f>CONCATENATE('Mérközés statisztikája'!Q9,"/",'Mérközés statisztikája'!R9)</f>
        <v>4/5</v>
      </c>
      <c r="P12" s="38">
        <f>'Mérközés statisztikája'!S9</f>
        <v>80</v>
      </c>
      <c r="Q12" s="34">
        <f>'Mérközés statisztikája'!T9</f>
        <v>4</v>
      </c>
      <c r="R12" s="39">
        <f>'Mérközés statisztikája'!U9</f>
        <v>1</v>
      </c>
      <c r="S12" s="40">
        <f t="shared" si="0"/>
        <v>5</v>
      </c>
      <c r="T12" s="37">
        <f>'Mérközés statisztikája'!W9</f>
        <v>1</v>
      </c>
      <c r="U12" s="37">
        <f>'Mérközés statisztikája'!X9</f>
        <v>2</v>
      </c>
      <c r="V12" s="37">
        <f>'Mérközés statisztikája'!Y9</f>
        <v>3</v>
      </c>
      <c r="W12" s="37">
        <f>'Mérközés statisztikája'!Z9</f>
        <v>4</v>
      </c>
      <c r="X12" s="37">
        <f>'Mérközés statisztikája'!AA9</f>
        <v>1</v>
      </c>
      <c r="Y12" s="37">
        <f>'Mérközés statisztikája'!AB9</f>
        <v>0</v>
      </c>
      <c r="Z12" s="37">
        <f>'Mérközés statisztikája'!AF9</f>
        <v>9</v>
      </c>
      <c r="AA12" s="30"/>
    </row>
    <row r="13" spans="1:27" ht="12.75" customHeight="1">
      <c r="A13" s="87">
        <f>'Mérközés statisztikája'!A10</f>
        <v>17</v>
      </c>
      <c r="B13" s="88"/>
      <c r="C13" s="89" t="str">
        <f>'Mérközés statisztikája'!B10</f>
        <v>Járai Márta</v>
      </c>
      <c r="D13" s="90"/>
      <c r="E13" s="37">
        <f>'Mérközés statisztikája'!C10</f>
        <v>22</v>
      </c>
      <c r="F13" s="91">
        <f>'Mérközés statisztikája'!D10</f>
        <v>1.625</v>
      </c>
      <c r="G13" s="91"/>
      <c r="H13" s="34" t="str">
        <f>CONCATENATE('Mérközés statisztikája'!E10+'Mérközés statisztikája'!H10,"/",'Mérközés statisztikája'!F10+'Mérközés statisztikája'!I10)</f>
        <v>4/18</v>
      </c>
      <c r="I13" s="38">
        <f>IF(('Mérközés statisztikája'!F10+'Mérközés statisztikája'!I10)=0,0,('Mérközés statisztikája'!E10+'Mérközés statisztikája'!H10)/('Mérközés statisztikája'!F10+'Mérközés statisztikája'!I10)*100)</f>
        <v>22.22222222222222</v>
      </c>
      <c r="J13" s="101" t="str">
        <f>CONCATENATE('Mérközés statisztikája'!K10,"/",'Mérközés statisztikája'!L10)</f>
        <v>1/4</v>
      </c>
      <c r="K13" s="102"/>
      <c r="L13" s="38">
        <f>'Mérközés statisztikája'!M10</f>
        <v>25</v>
      </c>
      <c r="M13" s="34" t="str">
        <f>CONCATENATE('Mérközés statisztikája'!N10,"/",'Mérközés statisztikája'!O10)</f>
        <v>5/22</v>
      </c>
      <c r="N13" s="38">
        <f>'Mérközés statisztikája'!P10</f>
        <v>22.727272727272727</v>
      </c>
      <c r="O13" s="34" t="str">
        <f>CONCATENATE('Mérközés statisztikája'!Q10,"/",'Mérközés statisztikája'!R10)</f>
        <v>11/15</v>
      </c>
      <c r="P13" s="38">
        <f>'Mérközés statisztikája'!S10</f>
        <v>73.33333333333333</v>
      </c>
      <c r="Q13" s="34">
        <f>'Mérközés statisztikája'!T10</f>
        <v>2</v>
      </c>
      <c r="R13" s="39">
        <f>'Mérközés statisztikája'!U10</f>
        <v>7</v>
      </c>
      <c r="S13" s="40">
        <f t="shared" si="0"/>
        <v>9</v>
      </c>
      <c r="T13" s="37">
        <f>'Mérközés statisztikája'!W10</f>
        <v>4</v>
      </c>
      <c r="U13" s="37">
        <f>'Mérközés statisztikája'!X10</f>
        <v>5</v>
      </c>
      <c r="V13" s="37">
        <f>'Mérközés statisztikája'!Y10</f>
        <v>3</v>
      </c>
      <c r="W13" s="37">
        <f>'Mérközés statisztikája'!Z10</f>
        <v>10</v>
      </c>
      <c r="X13" s="37">
        <f>'Mérközés statisztikája'!AA10</f>
        <v>3</v>
      </c>
      <c r="Y13" s="37">
        <f>'Mérközés statisztikája'!AB10</f>
        <v>0</v>
      </c>
      <c r="Z13" s="37">
        <f>'Mérközés statisztikája'!AF10</f>
        <v>20</v>
      </c>
      <c r="AA13" s="30"/>
    </row>
    <row r="14" spans="1:27" ht="12.75" customHeight="1">
      <c r="A14" s="87">
        <f>'Mérközés statisztikája'!A11</f>
        <v>9</v>
      </c>
      <c r="B14" s="88"/>
      <c r="C14" s="89" t="str">
        <f>'Mérközés statisztikája'!B11</f>
        <v>Jávor Petra</v>
      </c>
      <c r="D14" s="90"/>
      <c r="E14" s="37">
        <f>'Mérközés statisztikája'!C11</f>
        <v>5</v>
      </c>
      <c r="F14" s="91">
        <f>'Mérközés statisztikája'!D11</f>
        <v>0.7083333333333334</v>
      </c>
      <c r="G14" s="91"/>
      <c r="H14" s="34" t="str">
        <f>CONCATENATE('Mérközés statisztikája'!E11+'Mérközés statisztikája'!H11,"/",'Mérközés statisztikája'!F11+'Mérközés statisztikája'!I11)</f>
        <v>2/4</v>
      </c>
      <c r="I14" s="38">
        <f>IF(('Mérközés statisztikája'!F11+'Mérközés statisztikája'!I11)=0,0,('Mérközés statisztikája'!E11+'Mérközés statisztikája'!H11)/('Mérközés statisztikája'!F11+'Mérközés statisztikája'!I11)*100)</f>
        <v>50</v>
      </c>
      <c r="J14" s="101" t="str">
        <f>CONCATENATE('Mérközés statisztikája'!K11,"/",'Mérközés statisztikája'!L11)</f>
        <v>0/1</v>
      </c>
      <c r="K14" s="102"/>
      <c r="L14" s="38">
        <f>'Mérközés statisztikája'!M11</f>
        <v>0</v>
      </c>
      <c r="M14" s="34" t="str">
        <f>CONCATENATE('Mérközés statisztikája'!N11,"/",'Mérközés statisztikája'!O11)</f>
        <v>2/5</v>
      </c>
      <c r="N14" s="38">
        <f>'Mérközés statisztikája'!P11</f>
        <v>40</v>
      </c>
      <c r="O14" s="34" t="str">
        <f>CONCATENATE('Mérközés statisztikája'!Q11,"/",'Mérközés statisztikája'!R11)</f>
        <v>1/2</v>
      </c>
      <c r="P14" s="38">
        <f>'Mérközés statisztikája'!S11</f>
        <v>50</v>
      </c>
      <c r="Q14" s="34">
        <f>'Mérközés statisztikája'!T11</f>
        <v>2</v>
      </c>
      <c r="R14" s="39">
        <f>'Mérközés statisztikája'!U11</f>
        <v>0</v>
      </c>
      <c r="S14" s="40">
        <f t="shared" si="0"/>
        <v>2</v>
      </c>
      <c r="T14" s="37">
        <f>'Mérközés statisztikája'!W11</f>
        <v>0</v>
      </c>
      <c r="U14" s="37">
        <f>'Mérközés statisztikája'!X11</f>
        <v>1</v>
      </c>
      <c r="V14" s="37">
        <f>'Mérközés statisztikája'!Y11</f>
        <v>1</v>
      </c>
      <c r="W14" s="37">
        <f>'Mérközés statisztikája'!Z11</f>
        <v>1</v>
      </c>
      <c r="X14" s="37">
        <f>'Mérközés statisztikája'!AA11</f>
        <v>0</v>
      </c>
      <c r="Y14" s="37">
        <f>'Mérközés statisztikája'!AB11</f>
        <v>0</v>
      </c>
      <c r="Z14" s="37">
        <f>'Mérközés statisztikája'!AF11</f>
        <v>2</v>
      </c>
      <c r="AA14" s="30"/>
    </row>
    <row r="15" spans="1:27" ht="12.75" customHeight="1">
      <c r="A15" s="87">
        <f>'Mérközés statisztikája'!A12</f>
        <v>14</v>
      </c>
      <c r="B15" s="88"/>
      <c r="C15" s="89" t="str">
        <f>'Mérközés statisztikája'!B12</f>
        <v>Kaiser Éva</v>
      </c>
      <c r="D15" s="90"/>
      <c r="E15" s="37">
        <f>'Mérközés statisztikája'!C12</f>
        <v>0</v>
      </c>
      <c r="F15" s="91">
        <f>'Mérközés statisztikája'!D12</f>
        <v>0</v>
      </c>
      <c r="G15" s="91"/>
      <c r="H15" s="34" t="str">
        <f>CONCATENATE('Mérközés statisztikája'!E12+'Mérközés statisztikája'!H12,"/",'Mérközés statisztikája'!F12+'Mérközés statisztikája'!I12)</f>
        <v>0/0</v>
      </c>
      <c r="I15" s="38">
        <f>IF(('Mérközés statisztikája'!F12+'Mérközés statisztikája'!I12)=0,0,('Mérközés statisztikája'!E12+'Mérközés statisztikája'!H12)/('Mérközés statisztikája'!F12+'Mérközés statisztikája'!I12)*100)</f>
        <v>0</v>
      </c>
      <c r="J15" s="101" t="str">
        <f>CONCATENATE('Mérközés statisztikája'!K12,"/",'Mérközés statisztikája'!L12)</f>
        <v>0/0</v>
      </c>
      <c r="K15" s="102"/>
      <c r="L15" s="38">
        <f>'Mérközés statisztikája'!M12</f>
        <v>0</v>
      </c>
      <c r="M15" s="34" t="str">
        <f>CONCATENATE('Mérközés statisztikája'!N12,"/",'Mérközés statisztikája'!O12)</f>
        <v>0/0</v>
      </c>
      <c r="N15" s="38">
        <f>'Mérközés statisztikája'!P12</f>
        <v>0</v>
      </c>
      <c r="O15" s="34" t="str">
        <f>CONCATENATE('Mérközés statisztikája'!Q12,"/",'Mérközés statisztikája'!R12)</f>
        <v>0/0</v>
      </c>
      <c r="P15" s="38">
        <f>'Mérközés statisztikája'!S12</f>
        <v>0</v>
      </c>
      <c r="Q15" s="34">
        <f>'Mérközés statisztikája'!T12</f>
        <v>0</v>
      </c>
      <c r="R15" s="39">
        <f>'Mérközés statisztikája'!U12</f>
        <v>0</v>
      </c>
      <c r="S15" s="40">
        <f t="shared" si="0"/>
        <v>0</v>
      </c>
      <c r="T15" s="37">
        <f>'Mérközés statisztikája'!W12</f>
        <v>0</v>
      </c>
      <c r="U15" s="37">
        <f>'Mérközés statisztikája'!X12</f>
        <v>0</v>
      </c>
      <c r="V15" s="37">
        <f>'Mérközés statisztikája'!Y12</f>
        <v>0</v>
      </c>
      <c r="W15" s="37">
        <f>'Mérközés statisztikája'!Z12</f>
        <v>0</v>
      </c>
      <c r="X15" s="37">
        <f>'Mérközés statisztikája'!AA12</f>
        <v>0</v>
      </c>
      <c r="Y15" s="37">
        <f>'Mérközés statisztikája'!AB12</f>
        <v>0</v>
      </c>
      <c r="Z15" s="37">
        <f>'Mérközés statisztikája'!AF12</f>
        <v>0</v>
      </c>
      <c r="AA15" s="30"/>
    </row>
    <row r="16" spans="1:27" ht="12.75" customHeight="1">
      <c r="A16" s="87">
        <f>'Mérközés statisztikája'!A13</f>
        <v>15</v>
      </c>
      <c r="B16" s="88"/>
      <c r="C16" s="89" t="str">
        <f>'Mérközés statisztikája'!B13</f>
        <v>Kocsis Dóra</v>
      </c>
      <c r="D16" s="90"/>
      <c r="E16" s="37">
        <f>'Mérközés statisztikája'!C13</f>
        <v>6</v>
      </c>
      <c r="F16" s="91">
        <f>'Mérközés statisztikája'!D13</f>
        <v>1.3541666666666667</v>
      </c>
      <c r="G16" s="91"/>
      <c r="H16" s="34" t="str">
        <f>CONCATENATE('Mérközés statisztikája'!E13+'Mérközés statisztikája'!H13,"/",'Mérközés statisztikája'!F13+'Mérközés statisztikája'!I13)</f>
        <v>3/5</v>
      </c>
      <c r="I16" s="38">
        <f>IF(('Mérközés statisztikája'!F13+'Mérközés statisztikája'!I13)=0,0,('Mérközés statisztikája'!E13+'Mérközés statisztikája'!H13)/('Mérközés statisztikája'!F13+'Mérközés statisztikája'!I13)*100)</f>
        <v>60</v>
      </c>
      <c r="J16" s="101" t="str">
        <f>CONCATENATE('Mérközés statisztikája'!K13,"/",'Mérközés statisztikája'!L13)</f>
        <v>0/0</v>
      </c>
      <c r="K16" s="102"/>
      <c r="L16" s="38">
        <f>'Mérközés statisztikája'!M13</f>
        <v>0</v>
      </c>
      <c r="M16" s="34" t="str">
        <f>CONCATENATE('Mérközés statisztikája'!N13,"/",'Mérközés statisztikája'!O13)</f>
        <v>3/5</v>
      </c>
      <c r="N16" s="38">
        <f>'Mérközés statisztikája'!P13</f>
        <v>60</v>
      </c>
      <c r="O16" s="34" t="str">
        <f>CONCATENATE('Mérközés statisztikája'!Q13,"/",'Mérközés statisztikája'!R13)</f>
        <v>0/1</v>
      </c>
      <c r="P16" s="38">
        <f>'Mérközés statisztikája'!S13</f>
        <v>0</v>
      </c>
      <c r="Q16" s="34">
        <f>'Mérközés statisztikája'!T13</f>
        <v>7</v>
      </c>
      <c r="R16" s="39">
        <f>'Mérközés statisztikája'!U13</f>
        <v>2</v>
      </c>
      <c r="S16" s="40">
        <f t="shared" si="0"/>
        <v>9</v>
      </c>
      <c r="T16" s="37">
        <f>'Mérközés statisztikája'!W13</f>
        <v>0</v>
      </c>
      <c r="U16" s="37">
        <f>'Mérközés statisztikája'!X13</f>
        <v>0</v>
      </c>
      <c r="V16" s="37">
        <f>'Mérközés statisztikája'!Y13</f>
        <v>5</v>
      </c>
      <c r="W16" s="37">
        <f>'Mérközés statisztikája'!Z13</f>
        <v>2</v>
      </c>
      <c r="X16" s="37">
        <f>'Mérközés statisztikája'!AA13</f>
        <v>1</v>
      </c>
      <c r="Y16" s="37">
        <f>'Mérközés statisztikája'!AB13</f>
        <v>0</v>
      </c>
      <c r="Z16" s="37">
        <f>'Mérközés statisztikája'!AF13</f>
        <v>14</v>
      </c>
      <c r="AA16" s="30"/>
    </row>
    <row r="17" spans="1:27" ht="13.5" customHeight="1">
      <c r="A17" s="87">
        <f>'Mérközés statisztikája'!A14</f>
        <v>21</v>
      </c>
      <c r="B17" s="88"/>
      <c r="C17" s="89" t="str">
        <f>'Mérközés statisztikája'!B14</f>
        <v>Korláth Csenge</v>
      </c>
      <c r="D17" s="90"/>
      <c r="E17" s="37">
        <f>'Mérközés statisztikája'!C14</f>
        <v>0</v>
      </c>
      <c r="F17" s="91">
        <f>'Mérközés statisztikája'!D14</f>
        <v>0</v>
      </c>
      <c r="G17" s="91"/>
      <c r="H17" s="34" t="str">
        <f>CONCATENATE('Mérközés statisztikája'!E14+'Mérközés statisztikája'!H14,"/",'Mérközés statisztikája'!F14+'Mérközés statisztikája'!I14)</f>
        <v>0/0</v>
      </c>
      <c r="I17" s="38">
        <f>IF(('Mérközés statisztikája'!F14+'Mérközés statisztikája'!I14)=0,0,('Mérközés statisztikája'!E14+'Mérközés statisztikája'!H14)/('Mérközés statisztikája'!F14+'Mérközés statisztikája'!I14)*100)</f>
        <v>0</v>
      </c>
      <c r="J17" s="101" t="str">
        <f>CONCATENATE('Mérközés statisztikája'!K14,"/",'Mérközés statisztikája'!L14)</f>
        <v>0/0</v>
      </c>
      <c r="K17" s="102"/>
      <c r="L17" s="38">
        <f>'Mérközés statisztikája'!M14</f>
        <v>0</v>
      </c>
      <c r="M17" s="34" t="str">
        <f>CONCATENATE('Mérközés statisztikája'!N14,"/",'Mérközés statisztikája'!O14)</f>
        <v>0/0</v>
      </c>
      <c r="N17" s="38">
        <f>'Mérközés statisztikája'!P14</f>
        <v>0</v>
      </c>
      <c r="O17" s="34" t="str">
        <f>CONCATENATE('Mérközés statisztikája'!Q14,"/",'Mérközés statisztikája'!R14)</f>
        <v>0/0</v>
      </c>
      <c r="P17" s="38">
        <f>'Mérközés statisztikája'!S14</f>
        <v>0</v>
      </c>
      <c r="Q17" s="34">
        <f>'Mérközés statisztikája'!T14</f>
        <v>0</v>
      </c>
      <c r="R17" s="39">
        <f>'Mérközés statisztikája'!U14</f>
        <v>0</v>
      </c>
      <c r="S17" s="40">
        <f t="shared" si="0"/>
        <v>0</v>
      </c>
      <c r="T17" s="37">
        <f>'Mérközés statisztikája'!W14</f>
        <v>0</v>
      </c>
      <c r="U17" s="37">
        <f>'Mérközés statisztikája'!X14</f>
        <v>0</v>
      </c>
      <c r="V17" s="37">
        <f>'Mérközés statisztikája'!Y14</f>
        <v>0</v>
      </c>
      <c r="W17" s="37">
        <f>'Mérközés statisztikája'!Z14</f>
        <v>0</v>
      </c>
      <c r="X17" s="37">
        <f>'Mérközés statisztikája'!AA14</f>
        <v>0</v>
      </c>
      <c r="Y17" s="37">
        <f>'Mérközés statisztikája'!AB14</f>
        <v>0</v>
      </c>
      <c r="Z17" s="37">
        <f>'Mérközés statisztikája'!AF14</f>
        <v>0</v>
      </c>
      <c r="AA17" s="30"/>
    </row>
    <row r="18" spans="1:27" ht="12.75" customHeight="1">
      <c r="A18" s="87">
        <f>'Mérközés statisztikája'!A15</f>
        <v>23</v>
      </c>
      <c r="B18" s="88"/>
      <c r="C18" s="89" t="str">
        <f>'Mérközés statisztikája'!B15</f>
        <v>Kovács Cintia</v>
      </c>
      <c r="D18" s="90"/>
      <c r="E18" s="37">
        <f>'Mérközés statisztikája'!C15</f>
        <v>14</v>
      </c>
      <c r="F18" s="91">
        <f>'Mérközés statisztikája'!D15</f>
        <v>1.0833333333333333</v>
      </c>
      <c r="G18" s="91"/>
      <c r="H18" s="34" t="str">
        <f>CONCATENATE('Mérközés statisztikája'!E15+'Mérközés statisztikája'!H15,"/",'Mérközés statisztikája'!F15+'Mérközés statisztikája'!I15)</f>
        <v>4/9</v>
      </c>
      <c r="I18" s="38">
        <f>IF(('Mérközés statisztikája'!F15+'Mérközés statisztikája'!I15)=0,0,('Mérközés statisztikája'!E15+'Mérközés statisztikája'!H15)/('Mérközés statisztikája'!F15+'Mérközés statisztikája'!I15)*100)</f>
        <v>44.44444444444444</v>
      </c>
      <c r="J18" s="101" t="str">
        <f>CONCATENATE('Mérközés statisztikája'!K15,"/",'Mérközés statisztikája'!L15)</f>
        <v>2/3</v>
      </c>
      <c r="K18" s="102"/>
      <c r="L18" s="38">
        <f>'Mérközés statisztikája'!M15</f>
        <v>66.66666666666666</v>
      </c>
      <c r="M18" s="34" t="str">
        <f>CONCATENATE('Mérközés statisztikája'!N15,"/",'Mérközés statisztikája'!O15)</f>
        <v>6/12</v>
      </c>
      <c r="N18" s="38">
        <f>'Mérközés statisztikája'!P15</f>
        <v>50</v>
      </c>
      <c r="O18" s="34" t="str">
        <f>CONCATENATE('Mérközés statisztikája'!Q15,"/",'Mérközés statisztikája'!R15)</f>
        <v>0/1</v>
      </c>
      <c r="P18" s="38">
        <f>'Mérközés statisztikája'!S15</f>
        <v>0</v>
      </c>
      <c r="Q18" s="34">
        <f>'Mérközés statisztikája'!T15</f>
        <v>6</v>
      </c>
      <c r="R18" s="39">
        <f>'Mérközés statisztikája'!U15</f>
        <v>2</v>
      </c>
      <c r="S18" s="40">
        <f t="shared" si="0"/>
        <v>8</v>
      </c>
      <c r="T18" s="37">
        <f>'Mérközés statisztikája'!W15</f>
        <v>2</v>
      </c>
      <c r="U18" s="37">
        <f>'Mérközés statisztikája'!X15</f>
        <v>6</v>
      </c>
      <c r="V18" s="37">
        <f>'Mérközés statisztikája'!Y15</f>
        <v>2</v>
      </c>
      <c r="W18" s="37">
        <f>'Mérközés statisztikája'!Z15</f>
        <v>1</v>
      </c>
      <c r="X18" s="37">
        <f>'Mérközés statisztikája'!AA15</f>
        <v>3</v>
      </c>
      <c r="Y18" s="37">
        <f>'Mérközés statisztikája'!AB15</f>
        <v>0</v>
      </c>
      <c r="Z18" s="37">
        <f>'Mérközés statisztikája'!AF15</f>
        <v>15</v>
      </c>
      <c r="AA18" s="30"/>
    </row>
    <row r="19" spans="1:27" ht="12.75" customHeight="1">
      <c r="A19" s="87">
        <f>'Mérközés statisztikája'!A16</f>
        <v>5</v>
      </c>
      <c r="B19" s="88"/>
      <c r="C19" s="89" t="str">
        <f>'Mérközés statisztikája'!B16</f>
        <v>Krasznai Nikolett</v>
      </c>
      <c r="D19" s="90"/>
      <c r="E19" s="37">
        <f>'Mérközés statisztikája'!C16</f>
        <v>0</v>
      </c>
      <c r="F19" s="91">
        <f>'Mérközés statisztikája'!D16</f>
        <v>0.16666666666666666</v>
      </c>
      <c r="G19" s="91"/>
      <c r="H19" s="34" t="str">
        <f>CONCATENATE('Mérközés statisztikája'!E16+'Mérközés statisztikája'!H16,"/",'Mérközés statisztikája'!F16+'Mérközés statisztikája'!I16)</f>
        <v>0/1</v>
      </c>
      <c r="I19" s="38">
        <f>IF(('Mérközés statisztikája'!F16+'Mérközés statisztikája'!I16)=0,0,('Mérközés statisztikája'!E16+'Mérközés statisztikája'!H16)/('Mérközés statisztikája'!F16+'Mérközés statisztikája'!I16)*100)</f>
        <v>0</v>
      </c>
      <c r="J19" s="101" t="str">
        <f>CONCATENATE('Mérközés statisztikája'!K16,"/",'Mérközés statisztikája'!L16)</f>
        <v>0/1</v>
      </c>
      <c r="K19" s="102"/>
      <c r="L19" s="38">
        <f>'Mérközés statisztikája'!M16</f>
        <v>0</v>
      </c>
      <c r="M19" s="34" t="str">
        <f>CONCATENATE('Mérközés statisztikája'!N16,"/",'Mérközés statisztikája'!O16)</f>
        <v>0/2</v>
      </c>
      <c r="N19" s="38">
        <f>'Mérközés statisztikája'!P16</f>
        <v>0</v>
      </c>
      <c r="O19" s="34" t="str">
        <f>CONCATENATE('Mérközés statisztikája'!Q16,"/",'Mérközés statisztikája'!R16)</f>
        <v>0/0</v>
      </c>
      <c r="P19" s="38">
        <f>'Mérközés statisztikája'!S16</f>
        <v>0</v>
      </c>
      <c r="Q19" s="34">
        <f>'Mérközés statisztikája'!T16</f>
        <v>0</v>
      </c>
      <c r="R19" s="39">
        <f>'Mérközés statisztikája'!U16</f>
        <v>0</v>
      </c>
      <c r="S19" s="40">
        <f t="shared" si="0"/>
        <v>0</v>
      </c>
      <c r="T19" s="37">
        <f>'Mérközés statisztikája'!W16</f>
        <v>0</v>
      </c>
      <c r="U19" s="37">
        <f>'Mérközés statisztikája'!X16</f>
        <v>0</v>
      </c>
      <c r="V19" s="37">
        <f>'Mérközés statisztikája'!Y16</f>
        <v>1</v>
      </c>
      <c r="W19" s="37">
        <f>'Mérközés statisztikája'!Z16</f>
        <v>0</v>
      </c>
      <c r="X19" s="37">
        <f>'Mérközés statisztikája'!AA16</f>
        <v>0</v>
      </c>
      <c r="Y19" s="37">
        <f>'Mérközés statisztikája'!AB16</f>
        <v>0</v>
      </c>
      <c r="Z19" s="37">
        <f>'Mérközés statisztikája'!AF16</f>
        <v>-2</v>
      </c>
      <c r="AA19" s="30"/>
    </row>
    <row r="20" spans="1:27" ht="13.5" customHeight="1">
      <c r="A20" s="87">
        <f>'Mérközés statisztikája'!A17</f>
        <v>4</v>
      </c>
      <c r="B20" s="88"/>
      <c r="C20" s="89" t="str">
        <f>'Mérközés statisztikája'!B17</f>
        <v>Nagy Laura</v>
      </c>
      <c r="D20" s="90"/>
      <c r="E20" s="37">
        <f>'Mérközés statisztikája'!C17</f>
        <v>10</v>
      </c>
      <c r="F20" s="91">
        <f>'Mérközés statisztikája'!D17</f>
        <v>0.875</v>
      </c>
      <c r="G20" s="91"/>
      <c r="H20" s="34" t="str">
        <f>CONCATENATE('Mérközés statisztikája'!E17+'Mérközés statisztikája'!H17,"/",'Mérközés statisztikája'!F17+'Mérközés statisztikája'!I17)</f>
        <v>2/3</v>
      </c>
      <c r="I20" s="38">
        <f>IF(('Mérközés statisztikája'!F17+'Mérközés statisztikája'!I17)=0,0,('Mérközés statisztikája'!E17+'Mérközés statisztikája'!H17)/('Mérközés statisztikája'!F17+'Mérközés statisztikája'!I17)*100)</f>
        <v>66.66666666666666</v>
      </c>
      <c r="J20" s="101" t="str">
        <f>CONCATENATE('Mérközés statisztikája'!K17,"/",'Mérközés statisztikája'!L17)</f>
        <v>1/2</v>
      </c>
      <c r="K20" s="102"/>
      <c r="L20" s="38">
        <f>'Mérközés statisztikája'!M17</f>
        <v>50</v>
      </c>
      <c r="M20" s="34" t="str">
        <f>CONCATENATE('Mérközés statisztikája'!N17,"/",'Mérközés statisztikája'!O17)</f>
        <v>3/5</v>
      </c>
      <c r="N20" s="38">
        <f>'Mérközés statisztikája'!P17</f>
        <v>60</v>
      </c>
      <c r="O20" s="34" t="str">
        <f>CONCATENATE('Mérközés statisztikája'!Q17,"/",'Mérközés statisztikája'!R17)</f>
        <v>3/5</v>
      </c>
      <c r="P20" s="38">
        <f>'Mérközés statisztikája'!S17</f>
        <v>60</v>
      </c>
      <c r="Q20" s="34">
        <f>'Mérközés statisztikája'!T17</f>
        <v>3</v>
      </c>
      <c r="R20" s="39">
        <f>'Mérközés statisztikája'!U17</f>
        <v>0</v>
      </c>
      <c r="S20" s="40">
        <f t="shared" si="0"/>
        <v>3</v>
      </c>
      <c r="T20" s="37">
        <f>'Mérközés statisztikája'!W17</f>
        <v>1</v>
      </c>
      <c r="U20" s="37">
        <f>'Mérközés statisztikája'!X17</f>
        <v>1</v>
      </c>
      <c r="V20" s="37">
        <f>'Mérközés statisztikája'!Y17</f>
        <v>5</v>
      </c>
      <c r="W20" s="37">
        <f>'Mérközés statisztikája'!Z17</f>
        <v>4</v>
      </c>
      <c r="X20" s="37">
        <f>'Mérközés statisztikája'!AA17</f>
        <v>1</v>
      </c>
      <c r="Y20" s="37">
        <f>'Mérközés statisztikája'!AB17</f>
        <v>0</v>
      </c>
      <c r="Z20" s="37">
        <f>'Mérközés statisztikája'!AF17</f>
        <v>14</v>
      </c>
      <c r="AA20" s="30"/>
    </row>
    <row r="21" spans="1:27" ht="12.75" customHeight="1">
      <c r="A21" s="87">
        <f>'Mérközés statisztikája'!A18</f>
        <v>13</v>
      </c>
      <c r="B21" s="88"/>
      <c r="C21" s="89" t="str">
        <f>'Mérközés statisztikája'!B18</f>
        <v>Pump Réka</v>
      </c>
      <c r="D21" s="90"/>
      <c r="E21" s="37">
        <f>'Mérközés statisztikája'!C18</f>
        <v>0</v>
      </c>
      <c r="F21" s="91">
        <f>'Mérközés statisztikája'!D18</f>
        <v>0</v>
      </c>
      <c r="G21" s="91"/>
      <c r="H21" s="34" t="str">
        <f>CONCATENATE('Mérközés statisztikája'!E18+'Mérközés statisztikája'!H18,"/",'Mérközés statisztikája'!F18+'Mérközés statisztikája'!I18)</f>
        <v>0/0</v>
      </c>
      <c r="I21" s="38">
        <f>IF(('Mérközés statisztikája'!F18+'Mérközés statisztikája'!I18)=0,0,('Mérközés statisztikája'!E18+'Mérközés statisztikája'!H18)/('Mérközés statisztikája'!F18+'Mérközés statisztikája'!I18)*100)</f>
        <v>0</v>
      </c>
      <c r="J21" s="101" t="str">
        <f>CONCATENATE('Mérközés statisztikája'!K18,"/",'Mérközés statisztikája'!L18)</f>
        <v>0/0</v>
      </c>
      <c r="K21" s="102"/>
      <c r="L21" s="38">
        <f>'Mérközés statisztikája'!M18</f>
        <v>0</v>
      </c>
      <c r="M21" s="34" t="str">
        <f>CONCATENATE('Mérközés statisztikája'!N18,"/",'Mérközés statisztikája'!O18)</f>
        <v>0/0</v>
      </c>
      <c r="N21" s="38">
        <f>'Mérközés statisztikája'!P18</f>
        <v>0</v>
      </c>
      <c r="O21" s="34" t="str">
        <f>CONCATENATE('Mérközés statisztikája'!Q18,"/",'Mérközés statisztikája'!R18)</f>
        <v>0/0</v>
      </c>
      <c r="P21" s="38">
        <f>'Mérközés statisztikája'!S18</f>
        <v>0</v>
      </c>
      <c r="Q21" s="34">
        <f>'Mérközés statisztikája'!T18</f>
        <v>0</v>
      </c>
      <c r="R21" s="39">
        <f>'Mérközés statisztikája'!U18</f>
        <v>0</v>
      </c>
      <c r="S21" s="40">
        <f t="shared" si="0"/>
        <v>0</v>
      </c>
      <c r="T21" s="37">
        <f>'Mérközés statisztikája'!W18</f>
        <v>0</v>
      </c>
      <c r="U21" s="37">
        <f>'Mérközés statisztikája'!X18</f>
        <v>0</v>
      </c>
      <c r="V21" s="37">
        <f>'Mérközés statisztikája'!Y18</f>
        <v>0</v>
      </c>
      <c r="W21" s="37">
        <f>'Mérközés statisztikája'!Z18</f>
        <v>0</v>
      </c>
      <c r="X21" s="37">
        <f>'Mérközés statisztikája'!AA18</f>
        <v>0</v>
      </c>
      <c r="Y21" s="37">
        <f>'Mérközés statisztikája'!AB18</f>
        <v>0</v>
      </c>
      <c r="Z21" s="37">
        <f>'Mérközés statisztikája'!AF18</f>
        <v>0</v>
      </c>
      <c r="AA21" s="30"/>
    </row>
    <row r="22" spans="1:27" ht="13.5" customHeight="1" thickBot="1">
      <c r="A22" s="119">
        <f>'Mérközés statisztikája'!A19</f>
        <v>11</v>
      </c>
      <c r="B22" s="120"/>
      <c r="C22" s="103" t="str">
        <f>'Mérközés statisztikája'!B19</f>
        <v>Ragadics Réka</v>
      </c>
      <c r="D22" s="104"/>
      <c r="E22" s="41">
        <f>'Mérközés statisztikája'!C19</f>
        <v>0</v>
      </c>
      <c r="F22" s="105">
        <f>'Mérközés statisztikája'!D19</f>
        <v>0</v>
      </c>
      <c r="G22" s="105"/>
      <c r="H22" s="42" t="str">
        <f>CONCATENATE('Mérközés statisztikája'!E19+'Mérközés statisztikája'!H19,"/",'Mérközés statisztikája'!F19+'Mérközés statisztikája'!I19)</f>
        <v>0/0</v>
      </c>
      <c r="I22" s="43">
        <f>IF(('Mérközés statisztikája'!F19+'Mérközés statisztikája'!I19)=0,0,('Mérközés statisztikája'!E19+'Mérközés statisztikája'!H19)/('Mérközés statisztikája'!F19+'Mérközés statisztikája'!I19)*100)</f>
        <v>0</v>
      </c>
      <c r="J22" s="106" t="str">
        <f>CONCATENATE('Mérközés statisztikája'!K19,"/",'Mérközés statisztikája'!L19)</f>
        <v>0/0</v>
      </c>
      <c r="K22" s="107"/>
      <c r="L22" s="43">
        <f>'Mérközés statisztikája'!M19</f>
        <v>0</v>
      </c>
      <c r="M22" s="42" t="str">
        <f>CONCATENATE('Mérközés statisztikája'!N19,"/",'Mérközés statisztikája'!O19)</f>
        <v>0/0</v>
      </c>
      <c r="N22" s="43">
        <f>'Mérközés statisztikája'!P19</f>
        <v>0</v>
      </c>
      <c r="O22" s="42" t="str">
        <f>CONCATENATE('Mérközés statisztikája'!Q19,"/",'Mérközés statisztikája'!R19)</f>
        <v>0/0</v>
      </c>
      <c r="P22" s="43">
        <f>'Mérközés statisztikája'!S19</f>
        <v>0</v>
      </c>
      <c r="Q22" s="42">
        <f>'Mérközés statisztikája'!T19</f>
        <v>0</v>
      </c>
      <c r="R22" s="44">
        <f>'Mérközés statisztikája'!U19</f>
        <v>0</v>
      </c>
      <c r="S22" s="45">
        <f t="shared" si="0"/>
        <v>0</v>
      </c>
      <c r="T22" s="41">
        <f>'Mérközés statisztikája'!W19</f>
        <v>0</v>
      </c>
      <c r="U22" s="41">
        <f>'Mérközés statisztikája'!X19</f>
        <v>0</v>
      </c>
      <c r="V22" s="41">
        <f>'Mérközés statisztikája'!Y19</f>
        <v>0</v>
      </c>
      <c r="W22" s="41">
        <f>'Mérközés statisztikája'!Z19</f>
        <v>0</v>
      </c>
      <c r="X22" s="41">
        <f>'Mérközés statisztikája'!AA19</f>
        <v>0</v>
      </c>
      <c r="Y22" s="41">
        <f>'Mérközés statisztikája'!AB19</f>
        <v>0</v>
      </c>
      <c r="Z22" s="41">
        <f>'Mérközés statisztikája'!AF19</f>
        <v>0</v>
      </c>
      <c r="AA22" s="30"/>
    </row>
    <row r="23" spans="1:27" ht="14.25" customHeight="1" thickBot="1" thickTop="1">
      <c r="A23" s="114"/>
      <c r="B23" s="115"/>
      <c r="C23" s="116" t="s">
        <v>46</v>
      </c>
      <c r="D23" s="116"/>
      <c r="E23" s="52">
        <f>'Mérközés statisztikája'!C20</f>
        <v>70</v>
      </c>
      <c r="F23" s="117">
        <f>'Mérközés statisztikája'!D20</f>
        <v>8.333333333333334</v>
      </c>
      <c r="G23" s="118"/>
      <c r="H23" s="53" t="str">
        <f>CONCATENATE('Mérközés statisztikája'!E20+'Mérközés statisztikája'!H20,"/",'Mérközés statisztikája'!F20+'Mérközés statisztikája'!I20)</f>
        <v>18/53</v>
      </c>
      <c r="I23" s="54">
        <f>IF('Mérközés statisztikája'!F20+'Mérközés statisztikája'!I20=0,0,'Mérközés statisztikája'!E20+'Mérközés statisztikája'!H20/'Mérközés statisztikája'!F20+'Mérközés statisztikája'!I20)</f>
        <v>29.166666666666664</v>
      </c>
      <c r="J23" s="109" t="str">
        <f>CONCATENATE('Mérközés statisztikája'!K20,"/",'Mérközés statisztikája'!L20)</f>
        <v>5/15</v>
      </c>
      <c r="K23" s="110"/>
      <c r="L23" s="54">
        <f>'Mérközés statisztikája'!M20</f>
        <v>33.33333333333333</v>
      </c>
      <c r="M23" s="53" t="str">
        <f>CONCATENATE('Mérközés statisztikája'!N20,"/",'Mérközés statisztikája'!O20)</f>
        <v>23/68</v>
      </c>
      <c r="N23" s="54">
        <f>'Mérközés statisztikája'!P20</f>
        <v>33.82352941176471</v>
      </c>
      <c r="O23" s="53" t="str">
        <f>CONCATENATE('Mérközés statisztikája'!Q20,"/",'Mérközés statisztikája'!R20)</f>
        <v>19/29</v>
      </c>
      <c r="P23" s="54">
        <f>'Mérközés statisztikája'!S20</f>
        <v>65.51724137931035</v>
      </c>
      <c r="Q23" s="53">
        <f>'Mérközés statisztikája'!T20</f>
        <v>26</v>
      </c>
      <c r="R23" s="55">
        <f>'Mérközés statisztikája'!U20</f>
        <v>12</v>
      </c>
      <c r="S23" s="56">
        <f>SUM(Q23:R23)</f>
        <v>38</v>
      </c>
      <c r="T23" s="52">
        <f>'Mérközés statisztikája'!W20</f>
        <v>16</v>
      </c>
      <c r="U23" s="52">
        <f>'Mérközés statisztikája'!X20</f>
        <v>18</v>
      </c>
      <c r="V23" s="52">
        <f>'Mérközés statisztikája'!Y20</f>
        <v>23</v>
      </c>
      <c r="W23" s="52">
        <f>'Mérközés statisztikája'!Z20</f>
        <v>22</v>
      </c>
      <c r="X23" s="52">
        <f>'Mérközés statisztikája'!AA20</f>
        <v>9</v>
      </c>
      <c r="Y23" s="52">
        <f>'Mérközés statisztikája'!AB20</f>
        <v>0</v>
      </c>
      <c r="Z23" s="52">
        <f>'Mérközés statisztikája'!AF20</f>
        <v>72</v>
      </c>
      <c r="AA23" s="30"/>
    </row>
    <row r="24" spans="1:27" ht="13.5" thickTop="1">
      <c r="A24" s="111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30"/>
    </row>
    <row r="25" spans="1:27" ht="13.5" thickBot="1">
      <c r="A25" s="113" t="str">
        <f>'Mérközés statisztikája'!A22</f>
        <v>MiZo Pécs 2010 PVSK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30"/>
    </row>
    <row r="26" spans="1:27" ht="13.5" customHeight="1" thickTop="1">
      <c r="A26" s="66" t="s">
        <v>28</v>
      </c>
      <c r="B26" s="67"/>
      <c r="C26" s="70" t="s">
        <v>29</v>
      </c>
      <c r="D26" s="71"/>
      <c r="E26" s="74" t="s">
        <v>30</v>
      </c>
      <c r="F26" s="76" t="s">
        <v>31</v>
      </c>
      <c r="G26" s="76"/>
      <c r="H26" s="78" t="s">
        <v>32</v>
      </c>
      <c r="I26" s="79"/>
      <c r="J26" s="78" t="s">
        <v>33</v>
      </c>
      <c r="K26" s="76"/>
      <c r="L26" s="79"/>
      <c r="M26" s="78" t="s">
        <v>34</v>
      </c>
      <c r="N26" s="79"/>
      <c r="O26" s="78" t="s">
        <v>35</v>
      </c>
      <c r="P26" s="79"/>
      <c r="Q26" s="84" t="s">
        <v>14</v>
      </c>
      <c r="R26" s="85"/>
      <c r="S26" s="86"/>
      <c r="T26" s="80" t="s">
        <v>36</v>
      </c>
      <c r="U26" s="80" t="s">
        <v>37</v>
      </c>
      <c r="V26" s="80" t="s">
        <v>38</v>
      </c>
      <c r="W26" s="80" t="s">
        <v>18</v>
      </c>
      <c r="X26" s="80" t="s">
        <v>39</v>
      </c>
      <c r="Y26" s="82" t="s">
        <v>40</v>
      </c>
      <c r="Z26" s="74" t="s">
        <v>41</v>
      </c>
      <c r="AA26" s="30"/>
    </row>
    <row r="27" spans="1:27" ht="13.5" customHeight="1" thickBot="1">
      <c r="A27" s="68"/>
      <c r="B27" s="69"/>
      <c r="C27" s="72"/>
      <c r="D27" s="73"/>
      <c r="E27" s="75"/>
      <c r="F27" s="77"/>
      <c r="G27" s="77"/>
      <c r="H27" s="48" t="s">
        <v>42</v>
      </c>
      <c r="I27" s="49" t="s">
        <v>3</v>
      </c>
      <c r="J27" s="92" t="s">
        <v>42</v>
      </c>
      <c r="K27" s="93"/>
      <c r="L27" s="49" t="s">
        <v>3</v>
      </c>
      <c r="M27" s="48" t="s">
        <v>42</v>
      </c>
      <c r="N27" s="49" t="s">
        <v>3</v>
      </c>
      <c r="O27" s="48" t="s">
        <v>42</v>
      </c>
      <c r="P27" s="49" t="s">
        <v>3</v>
      </c>
      <c r="Q27" s="48" t="s">
        <v>43</v>
      </c>
      <c r="R27" s="50" t="s">
        <v>44</v>
      </c>
      <c r="S27" s="51" t="s">
        <v>45</v>
      </c>
      <c r="T27" s="81"/>
      <c r="U27" s="81"/>
      <c r="V27" s="81"/>
      <c r="W27" s="81"/>
      <c r="X27" s="81"/>
      <c r="Y27" s="83"/>
      <c r="Z27" s="75"/>
      <c r="AA27" s="30"/>
    </row>
    <row r="28" spans="1:27" ht="12.75" customHeight="1">
      <c r="A28" s="94"/>
      <c r="B28" s="95"/>
      <c r="C28" s="96" t="str">
        <f>'Mérközés statisztikája'!B26</f>
        <v>Csapat</v>
      </c>
      <c r="D28" s="97"/>
      <c r="E28" s="31">
        <f>'Mérközés statisztikája'!C26</f>
        <v>0</v>
      </c>
      <c r="F28" s="98">
        <f>'Mérközés statisztikája'!D26</f>
        <v>0</v>
      </c>
      <c r="G28" s="98"/>
      <c r="H28" s="32" t="str">
        <f>CONCATENATE('Mérközés statisztikája'!E26+'Mérközés statisztikája'!H26,"/",'Mérközés statisztikája'!F26+'Mérközés statisztikája'!I26)</f>
        <v>0/0</v>
      </c>
      <c r="I28" s="33">
        <f>IF(('Mérközés statisztikája'!F26+'Mérközés statisztikája'!I26)=0,0,('Mérközés statisztikája'!E26+'Mérközés statisztikája'!H26)/('Mérközés statisztikája'!F26+'Mérközés statisztikája'!I26)*100)</f>
        <v>0</v>
      </c>
      <c r="J28" s="99" t="str">
        <f>CONCATENATE('Mérközés statisztikája'!K26,"/",'Mérközés statisztikája'!L26)</f>
        <v>0/0</v>
      </c>
      <c r="K28" s="100"/>
      <c r="L28" s="33">
        <f>'Mérközés statisztikája'!M26</f>
        <v>0</v>
      </c>
      <c r="M28" s="32" t="str">
        <f>CONCATENATE('Mérközés statisztikája'!N26,"/",'Mérközés statisztikája'!O26)</f>
        <v>0/0</v>
      </c>
      <c r="N28" s="33">
        <f>'Mérközés statisztikája'!P26</f>
        <v>0</v>
      </c>
      <c r="O28" s="32" t="str">
        <f>CONCATENATE('Mérközés statisztikája'!Q26,"/",'Mérközés statisztikája'!R26)</f>
        <v>0/0</v>
      </c>
      <c r="P28" s="33">
        <f>'Mérközés statisztikája'!S26</f>
        <v>0</v>
      </c>
      <c r="Q28" s="32">
        <f>'Mérközés statisztikája'!T26</f>
        <v>0</v>
      </c>
      <c r="R28" s="35">
        <f>'Mérközés statisztikája'!U26</f>
        <v>0</v>
      </c>
      <c r="S28" s="36">
        <f aca="true" t="shared" si="1" ref="S28:S41">SUM(Q28:R28)</f>
        <v>0</v>
      </c>
      <c r="T28" s="31">
        <f>'Mérközés statisztikája'!W26</f>
        <v>6</v>
      </c>
      <c r="U28" s="31">
        <f>'Mérközés statisztikája'!X26</f>
        <v>0</v>
      </c>
      <c r="V28" s="31">
        <f>'Mérközés statisztikája'!Y26</f>
        <v>0</v>
      </c>
      <c r="W28" s="31">
        <f>'Mérközés statisztikája'!Z26</f>
        <v>0</v>
      </c>
      <c r="X28" s="31">
        <f>'Mérközés statisztikája'!AA26</f>
        <v>0</v>
      </c>
      <c r="Y28" s="31">
        <f>'Mérközés statisztikája'!AB26</f>
        <v>0</v>
      </c>
      <c r="Z28" s="31">
        <f>'Mérközés statisztikája'!AF26</f>
        <v>0</v>
      </c>
      <c r="AA28" s="30"/>
    </row>
    <row r="29" spans="1:27" ht="12.75" customHeight="1">
      <c r="A29" s="87">
        <f>'Mérközés statisztikája'!A27</f>
        <v>12</v>
      </c>
      <c r="B29" s="88"/>
      <c r="C29" s="89" t="str">
        <f>'Mérközés statisztikája'!B27</f>
        <v>Balla Dorottya</v>
      </c>
      <c r="D29" s="90"/>
      <c r="E29" s="37">
        <f>'Mérközés statisztikája'!C27</f>
        <v>0</v>
      </c>
      <c r="F29" s="91">
        <f>'Mérközés statisztikája'!D27</f>
        <v>0.16666666666666666</v>
      </c>
      <c r="G29" s="91"/>
      <c r="H29" s="34" t="str">
        <f>CONCATENATE('Mérközés statisztikája'!E27+'Mérközés statisztikája'!H27,"/",'Mérközés statisztikája'!F27+'Mérközés statisztikája'!I27)</f>
        <v>0/0</v>
      </c>
      <c r="I29" s="38">
        <f>IF(('Mérközés statisztikája'!F27+'Mérközés statisztikája'!I27)=0,0,('Mérközés statisztikája'!E27+'Mérközés statisztikája'!H27)/('Mérközés statisztikája'!F27+'Mérközés statisztikája'!I27)*100)</f>
        <v>0</v>
      </c>
      <c r="J29" s="101" t="str">
        <f>CONCATENATE('Mérközés statisztikája'!K27,"/",'Mérközés statisztikája'!L27)</f>
        <v>0/0</v>
      </c>
      <c r="K29" s="102"/>
      <c r="L29" s="38">
        <f>'Mérközés statisztikája'!M27</f>
        <v>0</v>
      </c>
      <c r="M29" s="34" t="str">
        <f>CONCATENATE('Mérközés statisztikája'!N27,"/",'Mérközés statisztikája'!O27)</f>
        <v>0/0</v>
      </c>
      <c r="N29" s="38">
        <f>'Mérközés statisztikája'!P27</f>
        <v>0</v>
      </c>
      <c r="O29" s="34" t="str">
        <f>CONCATENATE('Mérközés statisztikája'!Q27,"/",'Mérközés statisztikája'!R27)</f>
        <v>0/0</v>
      </c>
      <c r="P29" s="38">
        <f>'Mérközés statisztikája'!S27</f>
        <v>0</v>
      </c>
      <c r="Q29" s="34">
        <f>'Mérközés statisztikája'!T27</f>
        <v>1</v>
      </c>
      <c r="R29" s="39">
        <f>'Mérközés statisztikája'!U27</f>
        <v>0</v>
      </c>
      <c r="S29" s="40">
        <f t="shared" si="1"/>
        <v>1</v>
      </c>
      <c r="T29" s="37">
        <f>'Mérközés statisztikája'!W27</f>
        <v>0</v>
      </c>
      <c r="U29" s="37">
        <f>'Mérközés statisztikája'!X27</f>
        <v>0</v>
      </c>
      <c r="V29" s="37">
        <f>'Mérközés statisztikája'!Y27</f>
        <v>0</v>
      </c>
      <c r="W29" s="37">
        <f>'Mérközés statisztikája'!Z27</f>
        <v>0</v>
      </c>
      <c r="X29" s="37">
        <f>'Mérközés statisztikája'!AA27</f>
        <v>0</v>
      </c>
      <c r="Y29" s="37">
        <f>'Mérközés statisztikája'!AB27</f>
        <v>0</v>
      </c>
      <c r="Z29" s="37">
        <f>'Mérközés statisztikája'!AF27</f>
        <v>1</v>
      </c>
      <c r="AA29" s="30"/>
    </row>
    <row r="30" spans="1:27" ht="12.75" customHeight="1">
      <c r="A30" s="87">
        <f>'Mérközés statisztikája'!A28</f>
        <v>5</v>
      </c>
      <c r="B30" s="88"/>
      <c r="C30" s="89" t="str">
        <f>'Mérközés statisztikája'!B28</f>
        <v>Czirják Noémi</v>
      </c>
      <c r="D30" s="90"/>
      <c r="E30" s="37">
        <f>'Mérközés statisztikája'!C28</f>
        <v>17</v>
      </c>
      <c r="F30" s="91">
        <f>'Mérközés statisztikája'!D28</f>
        <v>1.25</v>
      </c>
      <c r="G30" s="91"/>
      <c r="H30" s="34" t="str">
        <f>CONCATENATE('Mérközés statisztikája'!E28+'Mérközés statisztikája'!H28,"/",'Mérközés statisztikája'!F28+'Mérközés statisztikája'!I28)</f>
        <v>3/4</v>
      </c>
      <c r="I30" s="38">
        <f>IF(('Mérközés statisztikája'!F28+'Mérközés statisztikája'!I28)=0,0,('Mérközés statisztikája'!E28+'Mérközés statisztikája'!H28)/('Mérközés statisztikája'!F28+'Mérközés statisztikája'!I28)*100)</f>
        <v>75</v>
      </c>
      <c r="J30" s="101" t="str">
        <f>CONCATENATE('Mérközés statisztikája'!K28,"/",'Mérközés statisztikája'!L28)</f>
        <v>1/6</v>
      </c>
      <c r="K30" s="102"/>
      <c r="L30" s="38">
        <f>'Mérközés statisztikája'!M28</f>
        <v>16.666666666666664</v>
      </c>
      <c r="M30" s="34" t="str">
        <f>CONCATENATE('Mérközés statisztikája'!N28,"/",'Mérközés statisztikája'!O28)</f>
        <v>4/10</v>
      </c>
      <c r="N30" s="38">
        <f>'Mérközés statisztikája'!P28</f>
        <v>40</v>
      </c>
      <c r="O30" s="34" t="str">
        <f>CONCATENATE('Mérközés statisztikája'!Q28,"/",'Mérközés statisztikája'!R28)</f>
        <v>8/12</v>
      </c>
      <c r="P30" s="38">
        <f>'Mérközés statisztikája'!S28</f>
        <v>66.66666666666666</v>
      </c>
      <c r="Q30" s="34">
        <f>'Mérközés statisztikája'!T28</f>
        <v>3</v>
      </c>
      <c r="R30" s="39">
        <f>'Mérközés statisztikája'!U28</f>
        <v>0</v>
      </c>
      <c r="S30" s="40">
        <f t="shared" si="1"/>
        <v>3</v>
      </c>
      <c r="T30" s="37">
        <f>'Mérközés statisztikája'!W28</f>
        <v>3</v>
      </c>
      <c r="U30" s="37">
        <f>'Mérközés statisztikája'!X28</f>
        <v>2</v>
      </c>
      <c r="V30" s="37">
        <f>'Mérközés statisztikája'!Y28</f>
        <v>4</v>
      </c>
      <c r="W30" s="37">
        <f>'Mérközés statisztikája'!Z28</f>
        <v>7</v>
      </c>
      <c r="X30" s="37">
        <f>'Mérközés statisztikája'!AA28</f>
        <v>5</v>
      </c>
      <c r="Y30" s="37">
        <f>'Mérközés statisztikája'!AB28</f>
        <v>0</v>
      </c>
      <c r="Z30" s="37">
        <f>'Mérközés statisztikája'!AF28</f>
        <v>23</v>
      </c>
      <c r="AA30" s="30"/>
    </row>
    <row r="31" spans="1:27" ht="12.75" customHeight="1">
      <c r="A31" s="87">
        <f>'Mérközés statisztikája'!A29</f>
        <v>13</v>
      </c>
      <c r="B31" s="88"/>
      <c r="C31" s="89" t="str">
        <f>'Mérközés statisztikája'!B29</f>
        <v>Csutorás Fanni</v>
      </c>
      <c r="D31" s="90"/>
      <c r="E31" s="37">
        <f>'Mérközés statisztikája'!C29</f>
        <v>4</v>
      </c>
      <c r="F31" s="91">
        <f>'Mérközés statisztikája'!D29</f>
        <v>0.8333333333333334</v>
      </c>
      <c r="G31" s="91"/>
      <c r="H31" s="34" t="str">
        <f>CONCATENATE('Mérközés statisztikája'!E29+'Mérközés statisztikája'!H29,"/",'Mérközés statisztikája'!F29+'Mérközés statisztikája'!I29)</f>
        <v>2/4</v>
      </c>
      <c r="I31" s="38">
        <f>IF(('Mérközés statisztikája'!F29+'Mérközés statisztikája'!I29)=0,0,('Mérközés statisztikája'!E29+'Mérközés statisztikája'!H29)/('Mérközés statisztikája'!F29+'Mérközés statisztikája'!I29)*100)</f>
        <v>50</v>
      </c>
      <c r="J31" s="101" t="str">
        <f>CONCATENATE('Mérközés statisztikája'!K29,"/",'Mérközés statisztikája'!L29)</f>
        <v>0/1</v>
      </c>
      <c r="K31" s="102"/>
      <c r="L31" s="38">
        <f>'Mérközés statisztikája'!M29</f>
        <v>0</v>
      </c>
      <c r="M31" s="34" t="str">
        <f>CONCATENATE('Mérközés statisztikája'!N29,"/",'Mérközés statisztikája'!O29)</f>
        <v>2/5</v>
      </c>
      <c r="N31" s="38">
        <f>'Mérközés statisztikája'!P29</f>
        <v>40</v>
      </c>
      <c r="O31" s="34" t="str">
        <f>CONCATENATE('Mérközés statisztikája'!Q29,"/",'Mérközés statisztikája'!R29)</f>
        <v>0/0</v>
      </c>
      <c r="P31" s="38">
        <f>'Mérközés statisztikája'!S29</f>
        <v>0</v>
      </c>
      <c r="Q31" s="34">
        <f>'Mérközés statisztikája'!T29</f>
        <v>3</v>
      </c>
      <c r="R31" s="39">
        <f>'Mérközés statisztikája'!U29</f>
        <v>1</v>
      </c>
      <c r="S31" s="40">
        <f t="shared" si="1"/>
        <v>4</v>
      </c>
      <c r="T31" s="37">
        <f>'Mérközés statisztikája'!W29</f>
        <v>1</v>
      </c>
      <c r="U31" s="37">
        <f>'Mérközés statisztikája'!X29</f>
        <v>3</v>
      </c>
      <c r="V31" s="37">
        <f>'Mérközés statisztikája'!Y29</f>
        <v>4</v>
      </c>
      <c r="W31" s="37">
        <f>'Mérközés statisztikája'!Z29</f>
        <v>0</v>
      </c>
      <c r="X31" s="37">
        <f>'Mérközés statisztikája'!AA29</f>
        <v>4</v>
      </c>
      <c r="Y31" s="37">
        <f>'Mérközés statisztikája'!AB29</f>
        <v>1</v>
      </c>
      <c r="Z31" s="37">
        <f>'Mérközés statisztikája'!AF29</f>
        <v>8</v>
      </c>
      <c r="AA31" s="30"/>
    </row>
    <row r="32" spans="1:27" ht="12.75" customHeight="1">
      <c r="A32" s="87">
        <f>'Mérközés statisztikája'!A30</f>
        <v>16</v>
      </c>
      <c r="B32" s="88"/>
      <c r="C32" s="89" t="str">
        <f>'Mérközés statisztikája'!B30</f>
        <v>Gaál Dóra</v>
      </c>
      <c r="D32" s="90"/>
      <c r="E32" s="37">
        <f>'Mérközés statisztikája'!C30</f>
        <v>0</v>
      </c>
      <c r="F32" s="91">
        <f>'Mérközés statisztikája'!D30</f>
        <v>0.041666666666666664</v>
      </c>
      <c r="G32" s="91"/>
      <c r="H32" s="34" t="str">
        <f>CONCATENATE('Mérközés statisztikája'!E30+'Mérközés statisztikája'!H30,"/",'Mérközés statisztikája'!F30+'Mérközés statisztikája'!I30)</f>
        <v>0/1</v>
      </c>
      <c r="I32" s="38">
        <f>IF(('Mérközés statisztikája'!F30+'Mérközés statisztikája'!I30)=0,0,('Mérközés statisztikája'!E30+'Mérközés statisztikája'!H30)/('Mérközés statisztikája'!F30+'Mérközés statisztikája'!I30)*100)</f>
        <v>0</v>
      </c>
      <c r="J32" s="101" t="str">
        <f>CONCATENATE('Mérközés statisztikája'!K30,"/",'Mérközés statisztikája'!L30)</f>
        <v>0/0</v>
      </c>
      <c r="K32" s="102"/>
      <c r="L32" s="38">
        <f>'Mérközés statisztikája'!M30</f>
        <v>0</v>
      </c>
      <c r="M32" s="34" t="str">
        <f>CONCATENATE('Mérközés statisztikája'!N30,"/",'Mérközés statisztikája'!O30)</f>
        <v>0/1</v>
      </c>
      <c r="N32" s="38">
        <f>'Mérközés statisztikája'!P30</f>
        <v>0</v>
      </c>
      <c r="O32" s="34" t="str">
        <f>CONCATENATE('Mérközés statisztikája'!Q30,"/",'Mérközés statisztikája'!R30)</f>
        <v>0/2</v>
      </c>
      <c r="P32" s="38">
        <f>'Mérközés statisztikája'!S30</f>
        <v>0</v>
      </c>
      <c r="Q32" s="34">
        <f>'Mérközés statisztikája'!T30</f>
        <v>0</v>
      </c>
      <c r="R32" s="39">
        <f>'Mérközés statisztikája'!U30</f>
        <v>1</v>
      </c>
      <c r="S32" s="40">
        <f t="shared" si="1"/>
        <v>1</v>
      </c>
      <c r="T32" s="37">
        <f>'Mérközés statisztikája'!W30</f>
        <v>0</v>
      </c>
      <c r="U32" s="37">
        <f>'Mérközés statisztikája'!X30</f>
        <v>0</v>
      </c>
      <c r="V32" s="37">
        <f>'Mérközés statisztikája'!Y30</f>
        <v>0</v>
      </c>
      <c r="W32" s="37">
        <f>'Mérközés statisztikája'!Z30</f>
        <v>1</v>
      </c>
      <c r="X32" s="37">
        <f>'Mérközés statisztikája'!AA30</f>
        <v>0</v>
      </c>
      <c r="Y32" s="37">
        <f>'Mérközés statisztikája'!AB30</f>
        <v>0</v>
      </c>
      <c r="Z32" s="37">
        <f>'Mérközés statisztikája'!AF30</f>
        <v>-1</v>
      </c>
      <c r="AA32" s="30"/>
    </row>
    <row r="33" spans="1:27" ht="12.75" customHeight="1">
      <c r="A33" s="87">
        <f>'Mérközés statisztikája'!A31</f>
        <v>6</v>
      </c>
      <c r="B33" s="88"/>
      <c r="C33" s="89" t="str">
        <f>'Mérközés statisztikája'!B31</f>
        <v>Lábady Zsófia</v>
      </c>
      <c r="D33" s="90"/>
      <c r="E33" s="37">
        <f>'Mérközés statisztikája'!C31</f>
        <v>9</v>
      </c>
      <c r="F33" s="91">
        <f>'Mérközés statisztikája'!D31</f>
        <v>1.4166666666666667</v>
      </c>
      <c r="G33" s="91"/>
      <c r="H33" s="34" t="str">
        <f>CONCATENATE('Mérközés statisztikája'!E31+'Mérközés statisztikája'!H31,"/",'Mérközés statisztikája'!F31+'Mérközés statisztikája'!I31)</f>
        <v>3/7</v>
      </c>
      <c r="I33" s="38">
        <f>IF(('Mérközés statisztikája'!F31+'Mérközés statisztikája'!I31)=0,0,('Mérközés statisztikája'!E31+'Mérközés statisztikája'!H31)/('Mérközés statisztikája'!F31+'Mérközés statisztikája'!I31)*100)</f>
        <v>42.857142857142854</v>
      </c>
      <c r="J33" s="101" t="str">
        <f>CONCATENATE('Mérközés statisztikája'!K31,"/",'Mérközés statisztikája'!L31)</f>
        <v>0/0</v>
      </c>
      <c r="K33" s="102"/>
      <c r="L33" s="38">
        <f>'Mérközés statisztikája'!M31</f>
        <v>0</v>
      </c>
      <c r="M33" s="34" t="str">
        <f>CONCATENATE('Mérközés statisztikája'!N31,"/",'Mérközés statisztikája'!O31)</f>
        <v>3/7</v>
      </c>
      <c r="N33" s="38">
        <f>'Mérközés statisztikája'!P31</f>
        <v>42.857142857142854</v>
      </c>
      <c r="O33" s="34" t="str">
        <f>CONCATENATE('Mérközés statisztikája'!Q31,"/",'Mérközés statisztikája'!R31)</f>
        <v>3/7</v>
      </c>
      <c r="P33" s="38">
        <f>'Mérközés statisztikája'!S31</f>
        <v>42.857142857142854</v>
      </c>
      <c r="Q33" s="34">
        <f>'Mérközés statisztikája'!T31</f>
        <v>7</v>
      </c>
      <c r="R33" s="39">
        <f>'Mérközés statisztikája'!U31</f>
        <v>2</v>
      </c>
      <c r="S33" s="40">
        <f t="shared" si="1"/>
        <v>9</v>
      </c>
      <c r="T33" s="37">
        <f>'Mérközés statisztikája'!W31</f>
        <v>5</v>
      </c>
      <c r="U33" s="37">
        <f>'Mérközés statisztikája'!X31</f>
        <v>2</v>
      </c>
      <c r="V33" s="37">
        <f>'Mérközés statisztikája'!Y31</f>
        <v>4</v>
      </c>
      <c r="W33" s="37">
        <f>'Mérközés statisztikája'!Z31</f>
        <v>5</v>
      </c>
      <c r="X33" s="37">
        <f>'Mérközés statisztikája'!AA31</f>
        <v>3</v>
      </c>
      <c r="Y33" s="37">
        <f>'Mérközés statisztikája'!AB31</f>
        <v>0</v>
      </c>
      <c r="Z33" s="37">
        <f>'Mérközés statisztikája'!AF31</f>
        <v>21</v>
      </c>
      <c r="AA33" s="30"/>
    </row>
    <row r="34" spans="1:27" ht="12.75" customHeight="1">
      <c r="A34" s="87">
        <f>'Mérközés statisztikája'!A32</f>
        <v>8</v>
      </c>
      <c r="B34" s="88"/>
      <c r="C34" s="89" t="str">
        <f>'Mérközés statisztikája'!B32</f>
        <v>Molnár Fanni</v>
      </c>
      <c r="D34" s="90"/>
      <c r="E34" s="37">
        <f>'Mérközés statisztikája'!C32</f>
        <v>0</v>
      </c>
      <c r="F34" s="91">
        <f>'Mérközés statisztikája'!D32</f>
        <v>0</v>
      </c>
      <c r="G34" s="91"/>
      <c r="H34" s="34" t="str">
        <f>CONCATENATE('Mérközés statisztikája'!E32+'Mérközés statisztikája'!H32,"/",'Mérközés statisztikája'!F32+'Mérközés statisztikája'!I32)</f>
        <v>0/0</v>
      </c>
      <c r="I34" s="38">
        <f>IF(('Mérközés statisztikája'!F32+'Mérközés statisztikája'!I32)=0,0,('Mérközés statisztikája'!E32+'Mérközés statisztikája'!H32)/('Mérközés statisztikája'!F32+'Mérközés statisztikája'!I32)*100)</f>
        <v>0</v>
      </c>
      <c r="J34" s="101" t="str">
        <f>CONCATENATE('Mérközés statisztikája'!K32,"/",'Mérközés statisztikája'!L32)</f>
        <v>0/0</v>
      </c>
      <c r="K34" s="102"/>
      <c r="L34" s="38">
        <f>'Mérközés statisztikája'!M32</f>
        <v>0</v>
      </c>
      <c r="M34" s="34" t="str">
        <f>CONCATENATE('Mérközés statisztikája'!N32,"/",'Mérközés statisztikája'!O32)</f>
        <v>0/0</v>
      </c>
      <c r="N34" s="38">
        <f>'Mérközés statisztikája'!P32</f>
        <v>0</v>
      </c>
      <c r="O34" s="34" t="str">
        <f>CONCATENATE('Mérközés statisztikája'!Q32,"/",'Mérközés statisztikája'!R32)</f>
        <v>0/0</v>
      </c>
      <c r="P34" s="38">
        <f>'Mérközés statisztikája'!S32</f>
        <v>0</v>
      </c>
      <c r="Q34" s="34">
        <f>'Mérközés statisztikája'!T32</f>
        <v>0</v>
      </c>
      <c r="R34" s="39">
        <f>'Mérközés statisztikája'!U32</f>
        <v>0</v>
      </c>
      <c r="S34" s="40">
        <f t="shared" si="1"/>
        <v>0</v>
      </c>
      <c r="T34" s="37">
        <f>'Mérközés statisztikája'!W32</f>
        <v>0</v>
      </c>
      <c r="U34" s="37">
        <f>'Mérközés statisztikája'!X32</f>
        <v>0</v>
      </c>
      <c r="V34" s="37">
        <f>'Mérközés statisztikája'!Y32</f>
        <v>0</v>
      </c>
      <c r="W34" s="37">
        <f>'Mérközés statisztikája'!Z32</f>
        <v>0</v>
      </c>
      <c r="X34" s="37">
        <f>'Mérközés statisztikája'!AA32</f>
        <v>0</v>
      </c>
      <c r="Y34" s="37">
        <f>'Mérközés statisztikája'!AB32</f>
        <v>0</v>
      </c>
      <c r="Z34" s="37">
        <f>'Mérközés statisztikája'!AF32</f>
        <v>0</v>
      </c>
      <c r="AA34" s="30"/>
    </row>
    <row r="35" spans="1:27" ht="12.75" customHeight="1">
      <c r="A35" s="87">
        <f>'Mérközés statisztikája'!A33</f>
        <v>9</v>
      </c>
      <c r="B35" s="88"/>
      <c r="C35" s="89" t="str">
        <f>'Mérközés statisztikája'!B33</f>
        <v>Páncél Tímea</v>
      </c>
      <c r="D35" s="90"/>
      <c r="E35" s="37">
        <f>'Mérközés statisztikája'!C33</f>
        <v>0</v>
      </c>
      <c r="F35" s="91">
        <f>'Mérközés statisztikája'!D33</f>
        <v>0</v>
      </c>
      <c r="G35" s="91"/>
      <c r="H35" s="34" t="str">
        <f>CONCATENATE('Mérközés statisztikája'!E33+'Mérközés statisztikája'!H33,"/",'Mérközés statisztikája'!F33+'Mérközés statisztikája'!I33)</f>
        <v>0/0</v>
      </c>
      <c r="I35" s="38">
        <f>IF(('Mérközés statisztikája'!F33+'Mérközés statisztikája'!I33)=0,0,('Mérközés statisztikája'!E33+'Mérközés statisztikája'!H33)/('Mérközés statisztikája'!F33+'Mérközés statisztikája'!I33)*100)</f>
        <v>0</v>
      </c>
      <c r="J35" s="101" t="str">
        <f>CONCATENATE('Mérközés statisztikája'!K33,"/",'Mérközés statisztikája'!L33)</f>
        <v>0/0</v>
      </c>
      <c r="K35" s="102"/>
      <c r="L35" s="38">
        <f>'Mérközés statisztikája'!M33</f>
        <v>0</v>
      </c>
      <c r="M35" s="34" t="str">
        <f>CONCATENATE('Mérközés statisztikája'!N33,"/",'Mérközés statisztikája'!O33)</f>
        <v>0/0</v>
      </c>
      <c r="N35" s="38">
        <f>'Mérközés statisztikája'!P33</f>
        <v>0</v>
      </c>
      <c r="O35" s="34" t="str">
        <f>CONCATENATE('Mérközés statisztikája'!Q33,"/",'Mérközés statisztikája'!R33)</f>
        <v>0/0</v>
      </c>
      <c r="P35" s="38">
        <f>'Mérközés statisztikája'!S33</f>
        <v>0</v>
      </c>
      <c r="Q35" s="34">
        <f>'Mérközés statisztikája'!T33</f>
        <v>0</v>
      </c>
      <c r="R35" s="39">
        <f>'Mérközés statisztikája'!U33</f>
        <v>0</v>
      </c>
      <c r="S35" s="40">
        <f t="shared" si="1"/>
        <v>0</v>
      </c>
      <c r="T35" s="37">
        <f>'Mérközés statisztikája'!W33</f>
        <v>0</v>
      </c>
      <c r="U35" s="37">
        <f>'Mérközés statisztikája'!X33</f>
        <v>0</v>
      </c>
      <c r="V35" s="37">
        <f>'Mérközés statisztikája'!Y33</f>
        <v>0</v>
      </c>
      <c r="W35" s="37">
        <f>'Mérközés statisztikája'!Z33</f>
        <v>0</v>
      </c>
      <c r="X35" s="37">
        <f>'Mérközés statisztikája'!AA33</f>
        <v>0</v>
      </c>
      <c r="Y35" s="37">
        <f>'Mérközés statisztikája'!AB33</f>
        <v>0</v>
      </c>
      <c r="Z35" s="37">
        <f>'Mérközés statisztikája'!AF33</f>
        <v>0</v>
      </c>
      <c r="AA35" s="30"/>
    </row>
    <row r="36" spans="1:27" ht="12.75" customHeight="1">
      <c r="A36" s="87">
        <f>'Mérközés statisztikája'!A34</f>
        <v>14</v>
      </c>
      <c r="B36" s="88"/>
      <c r="C36" s="89" t="str">
        <f>'Mérközés statisztikája'!B34</f>
        <v>Somogyi Lili</v>
      </c>
      <c r="D36" s="90"/>
      <c r="E36" s="37">
        <f>'Mérközés statisztikája'!C34</f>
        <v>0</v>
      </c>
      <c r="F36" s="91">
        <f>'Mérközés statisztikája'!D34</f>
        <v>0</v>
      </c>
      <c r="G36" s="91"/>
      <c r="H36" s="34" t="str">
        <f>CONCATENATE('Mérközés statisztikája'!E34+'Mérközés statisztikája'!H34,"/",'Mérközés statisztikája'!F34+'Mérközés statisztikája'!I34)</f>
        <v>0/0</v>
      </c>
      <c r="I36" s="38">
        <f>IF(('Mérközés statisztikája'!F34+'Mérközés statisztikája'!I34)=0,0,('Mérközés statisztikája'!E34+'Mérközés statisztikája'!H34)/('Mérközés statisztikája'!F34+'Mérközés statisztikája'!I34)*100)</f>
        <v>0</v>
      </c>
      <c r="J36" s="101" t="str">
        <f>CONCATENATE('Mérközés statisztikája'!K34,"/",'Mérközés statisztikája'!L34)</f>
        <v>0/0</v>
      </c>
      <c r="K36" s="102"/>
      <c r="L36" s="38">
        <f>'Mérközés statisztikája'!M34</f>
        <v>0</v>
      </c>
      <c r="M36" s="34" t="str">
        <f>CONCATENATE('Mérközés statisztikája'!N34,"/",'Mérközés statisztikája'!O34)</f>
        <v>0/0</v>
      </c>
      <c r="N36" s="38">
        <f>'Mérközés statisztikája'!P34</f>
        <v>0</v>
      </c>
      <c r="O36" s="34" t="str">
        <f>CONCATENATE('Mérközés statisztikája'!Q34,"/",'Mérközés statisztikája'!R34)</f>
        <v>0/0</v>
      </c>
      <c r="P36" s="38">
        <f>'Mérközés statisztikája'!S34</f>
        <v>0</v>
      </c>
      <c r="Q36" s="34">
        <f>'Mérközés statisztikája'!T34</f>
        <v>0</v>
      </c>
      <c r="R36" s="39">
        <f>'Mérközés statisztikája'!U34</f>
        <v>0</v>
      </c>
      <c r="S36" s="40">
        <f t="shared" si="1"/>
        <v>0</v>
      </c>
      <c r="T36" s="37">
        <f>'Mérközés statisztikája'!W34</f>
        <v>0</v>
      </c>
      <c r="U36" s="37">
        <f>'Mérközés statisztikája'!X34</f>
        <v>0</v>
      </c>
      <c r="V36" s="37">
        <f>'Mérközés statisztikája'!Y34</f>
        <v>0</v>
      </c>
      <c r="W36" s="37">
        <f>'Mérközés statisztikája'!Z34</f>
        <v>0</v>
      </c>
      <c r="X36" s="37">
        <f>'Mérközés statisztikája'!AA34</f>
        <v>0</v>
      </c>
      <c r="Y36" s="37">
        <f>'Mérközés statisztikája'!AB34</f>
        <v>0</v>
      </c>
      <c r="Z36" s="37">
        <f>'Mérközés statisztikája'!AF34</f>
        <v>0</v>
      </c>
      <c r="AA36" s="30"/>
    </row>
    <row r="37" spans="1:27" ht="12.75" customHeight="1">
      <c r="A37" s="87">
        <f>'Mérközés statisztikája'!A35</f>
        <v>4</v>
      </c>
      <c r="B37" s="88"/>
      <c r="C37" s="89" t="str">
        <f>'Mérközés statisztikája'!B35</f>
        <v>Szabó Enikő</v>
      </c>
      <c r="D37" s="90"/>
      <c r="E37" s="37">
        <f>'Mérközés statisztikája'!C35</f>
        <v>3</v>
      </c>
      <c r="F37" s="91">
        <f>'Mérközés statisztikája'!D35</f>
        <v>0.8333333333333334</v>
      </c>
      <c r="G37" s="91"/>
      <c r="H37" s="34" t="str">
        <f>CONCATENATE('Mérközés statisztikája'!E35+'Mérközés statisztikája'!H35,"/",'Mérközés statisztikája'!F35+'Mérközés statisztikája'!I35)</f>
        <v>0/2</v>
      </c>
      <c r="I37" s="38">
        <f>IF(('Mérközés statisztikája'!F35+'Mérközés statisztikája'!I35)=0,0,('Mérközés statisztikája'!E35+'Mérközés statisztikája'!H35)/('Mérközés statisztikája'!F35+'Mérközés statisztikája'!I35)*100)</f>
        <v>0</v>
      </c>
      <c r="J37" s="101" t="str">
        <f>CONCATENATE('Mérközés statisztikája'!K35,"/",'Mérközés statisztikája'!L35)</f>
        <v>1/5</v>
      </c>
      <c r="K37" s="102"/>
      <c r="L37" s="38">
        <f>'Mérközés statisztikája'!M35</f>
        <v>20</v>
      </c>
      <c r="M37" s="34" t="str">
        <f>CONCATENATE('Mérközés statisztikája'!N35,"/",'Mérközés statisztikája'!O35)</f>
        <v>1/7</v>
      </c>
      <c r="N37" s="38">
        <f>'Mérközés statisztikája'!P35</f>
        <v>14.285714285714285</v>
      </c>
      <c r="O37" s="34" t="str">
        <f>CONCATENATE('Mérközés statisztikája'!Q35,"/",'Mérközés statisztikája'!R35)</f>
        <v>0/0</v>
      </c>
      <c r="P37" s="38">
        <f>'Mérközés statisztikája'!S35</f>
        <v>0</v>
      </c>
      <c r="Q37" s="34">
        <f>'Mérközés statisztikája'!T35</f>
        <v>4</v>
      </c>
      <c r="R37" s="39">
        <f>'Mérközés statisztikája'!U35</f>
        <v>1</v>
      </c>
      <c r="S37" s="40">
        <f t="shared" si="1"/>
        <v>5</v>
      </c>
      <c r="T37" s="37">
        <f>'Mérközés statisztikája'!W35</f>
        <v>3</v>
      </c>
      <c r="U37" s="37">
        <f>'Mérközés statisztikája'!X35</f>
        <v>1</v>
      </c>
      <c r="V37" s="37">
        <f>'Mérközés statisztikája'!Y35</f>
        <v>1</v>
      </c>
      <c r="W37" s="37">
        <f>'Mérközés statisztikája'!Z35</f>
        <v>3</v>
      </c>
      <c r="X37" s="37">
        <f>'Mérközés statisztikája'!AA35</f>
        <v>0</v>
      </c>
      <c r="Y37" s="37">
        <f>'Mérközés statisztikája'!AB35</f>
        <v>0</v>
      </c>
      <c r="Z37" s="37">
        <f>'Mérközés statisztikája'!AF35</f>
        <v>7</v>
      </c>
      <c r="AA37" s="30"/>
    </row>
    <row r="38" spans="1:27" ht="12.75" customHeight="1">
      <c r="A38" s="87">
        <f>'Mérközés statisztikája'!A36</f>
        <v>7</v>
      </c>
      <c r="B38" s="88"/>
      <c r="C38" s="89" t="str">
        <f>'Mérközés statisztikája'!B36</f>
        <v>Szabó Flóra</v>
      </c>
      <c r="D38" s="90"/>
      <c r="E38" s="37">
        <f>'Mérközés statisztikája'!C36</f>
        <v>16</v>
      </c>
      <c r="F38" s="91">
        <f>'Mérközés statisztikája'!D36</f>
        <v>1.5208333333333333</v>
      </c>
      <c r="G38" s="91"/>
      <c r="H38" s="34" t="str">
        <f>CONCATENATE('Mérközés statisztikája'!E36+'Mérközés statisztikája'!H36,"/",'Mérközés statisztikája'!F36+'Mérközés statisztikája'!I36)</f>
        <v>6/9</v>
      </c>
      <c r="I38" s="38">
        <f>IF(('Mérközés statisztikája'!F36+'Mérközés statisztikája'!I36)=0,0,('Mérközés statisztikája'!E36+'Mérközés statisztikája'!H36)/('Mérközés statisztikája'!F36+'Mérközés statisztikája'!I36)*100)</f>
        <v>66.66666666666666</v>
      </c>
      <c r="J38" s="101" t="str">
        <f>CONCATENATE('Mérközés statisztikája'!K36,"/",'Mérközés statisztikája'!L36)</f>
        <v>0/3</v>
      </c>
      <c r="K38" s="102"/>
      <c r="L38" s="38">
        <f>'Mérközés statisztikája'!M36</f>
        <v>0</v>
      </c>
      <c r="M38" s="34" t="str">
        <f>CONCATENATE('Mérközés statisztikája'!N36,"/",'Mérközés statisztikája'!O36)</f>
        <v>6/12</v>
      </c>
      <c r="N38" s="38">
        <f>'Mérközés statisztikája'!P36</f>
        <v>50</v>
      </c>
      <c r="O38" s="34" t="str">
        <f>CONCATENATE('Mérközés statisztikája'!Q36,"/",'Mérközés statisztikája'!R36)</f>
        <v>4/6</v>
      </c>
      <c r="P38" s="38">
        <f>'Mérközés statisztikája'!S36</f>
        <v>66.66666666666666</v>
      </c>
      <c r="Q38" s="34">
        <f>'Mérközés statisztikája'!T36</f>
        <v>3</v>
      </c>
      <c r="R38" s="39">
        <f>'Mérközés statisztikája'!U36</f>
        <v>3</v>
      </c>
      <c r="S38" s="40">
        <f t="shared" si="1"/>
        <v>6</v>
      </c>
      <c r="T38" s="37">
        <f>'Mérközés statisztikája'!W36</f>
        <v>2</v>
      </c>
      <c r="U38" s="37">
        <f>'Mérközés statisztikája'!X36</f>
        <v>2</v>
      </c>
      <c r="V38" s="37">
        <f>'Mérközés statisztikája'!Y36</f>
        <v>5</v>
      </c>
      <c r="W38" s="37">
        <f>'Mérközés statisztikája'!Z36</f>
        <v>3</v>
      </c>
      <c r="X38" s="37">
        <f>'Mérközés statisztikája'!AA36</f>
        <v>2</v>
      </c>
      <c r="Y38" s="37">
        <f>'Mérközés statisztikája'!AB36</f>
        <v>1</v>
      </c>
      <c r="Z38" s="37">
        <f>'Mérközés statisztikája'!AF36</f>
        <v>20</v>
      </c>
      <c r="AA38" s="30"/>
    </row>
    <row r="39" spans="1:27" ht="12.75" customHeight="1">
      <c r="A39" s="87">
        <f>'Mérközés statisztikája'!A37</f>
        <v>15</v>
      </c>
      <c r="B39" s="88"/>
      <c r="C39" s="89" t="str">
        <f>'Mérközés statisztikája'!B37</f>
        <v>Szamosi Amadea</v>
      </c>
      <c r="D39" s="90"/>
      <c r="E39" s="37">
        <f>'Mérközés statisztikája'!C37</f>
        <v>18</v>
      </c>
      <c r="F39" s="91">
        <f>'Mérközés statisztikája'!D37</f>
        <v>1.3333333333333333</v>
      </c>
      <c r="G39" s="91"/>
      <c r="H39" s="34" t="str">
        <f>CONCATENATE('Mérközés statisztikája'!E37+'Mérközés statisztikája'!H37,"/",'Mérközés statisztikája'!F37+'Mérközés statisztikája'!I37)</f>
        <v>8/16</v>
      </c>
      <c r="I39" s="38">
        <f>IF(('Mérközés statisztikája'!F37+'Mérközés statisztikája'!I37)=0,0,('Mérközés statisztikája'!E37+'Mérközés statisztikája'!H37)/('Mérközés statisztikája'!F37+'Mérközés statisztikája'!I37)*100)</f>
        <v>50</v>
      </c>
      <c r="J39" s="101" t="str">
        <f>CONCATENATE('Mérközés statisztikája'!K37,"/",'Mérközés statisztikája'!L37)</f>
        <v>0/3</v>
      </c>
      <c r="K39" s="102"/>
      <c r="L39" s="38">
        <f>'Mérközés statisztikája'!M37</f>
        <v>0</v>
      </c>
      <c r="M39" s="34" t="str">
        <f>CONCATENATE('Mérközés statisztikája'!N37,"/",'Mérközés statisztikája'!O37)</f>
        <v>8/19</v>
      </c>
      <c r="N39" s="38">
        <f>'Mérközés statisztikája'!P37</f>
        <v>42.10526315789473</v>
      </c>
      <c r="O39" s="34" t="str">
        <f>CONCATENATE('Mérközés statisztikája'!Q37,"/",'Mérközés statisztikája'!R37)</f>
        <v>2/2</v>
      </c>
      <c r="P39" s="38">
        <f>'Mérközés statisztikája'!S37</f>
        <v>100</v>
      </c>
      <c r="Q39" s="34">
        <f>'Mérközés statisztikája'!T37</f>
        <v>7</v>
      </c>
      <c r="R39" s="39">
        <f>'Mérközés statisztikája'!U37</f>
        <v>5</v>
      </c>
      <c r="S39" s="40">
        <f t="shared" si="1"/>
        <v>12</v>
      </c>
      <c r="T39" s="37">
        <f>'Mérközés statisztikája'!W37</f>
        <v>2</v>
      </c>
      <c r="U39" s="37">
        <f>'Mérközés statisztikája'!X37</f>
        <v>2</v>
      </c>
      <c r="V39" s="37">
        <f>'Mérközés statisztikája'!Y37</f>
        <v>2</v>
      </c>
      <c r="W39" s="37">
        <f>'Mérközés statisztikája'!Z37</f>
        <v>3</v>
      </c>
      <c r="X39" s="37">
        <f>'Mérközés statisztikája'!AA37</f>
        <v>3</v>
      </c>
      <c r="Y39" s="37">
        <f>'Mérközés statisztikája'!AB37</f>
        <v>3</v>
      </c>
      <c r="Z39" s="37">
        <f>'Mérközés statisztikája'!AF37</f>
        <v>28</v>
      </c>
      <c r="AA39" s="30"/>
    </row>
    <row r="40" spans="1:27" ht="13.5" customHeight="1" thickBot="1">
      <c r="A40" s="119">
        <f>'Mérközés statisztikája'!A38</f>
        <v>10</v>
      </c>
      <c r="B40" s="120"/>
      <c r="C40" s="103" t="str">
        <f>'Mérközés statisztikája'!B38</f>
        <v>Végh Patrícia</v>
      </c>
      <c r="D40" s="104"/>
      <c r="E40" s="41">
        <f>'Mérközés statisztikája'!C38</f>
        <v>8</v>
      </c>
      <c r="F40" s="105">
        <f>'Mérközés statisztikája'!D38</f>
        <v>0.9375</v>
      </c>
      <c r="G40" s="105"/>
      <c r="H40" s="42" t="str">
        <f>CONCATENATE('Mérközés statisztikája'!E38+'Mérközés statisztikája'!H38,"/",'Mérközés statisztikája'!F38+'Mérközés statisztikája'!I38)</f>
        <v>1/4</v>
      </c>
      <c r="I40" s="43">
        <f>IF(('Mérközés statisztikája'!F38+'Mérközés statisztikája'!I38)=0,0,('Mérközés statisztikája'!E38+'Mérközés statisztikája'!H38)/('Mérközés statisztikája'!F38+'Mérközés statisztikája'!I38)*100)</f>
        <v>25</v>
      </c>
      <c r="J40" s="106" t="str">
        <f>CONCATENATE('Mérközés statisztikája'!K38,"/",'Mérközés statisztikája'!L38)</f>
        <v>2/6</v>
      </c>
      <c r="K40" s="107"/>
      <c r="L40" s="43">
        <f>'Mérközés statisztikája'!M38</f>
        <v>33.33333333333333</v>
      </c>
      <c r="M40" s="42" t="str">
        <f>CONCATENATE('Mérközés statisztikája'!N38,"/",'Mérközés statisztikája'!O38)</f>
        <v>3/10</v>
      </c>
      <c r="N40" s="43">
        <f>'Mérközés statisztikája'!P38</f>
        <v>30</v>
      </c>
      <c r="O40" s="42" t="str">
        <f>CONCATENATE('Mérközés statisztikája'!Q38,"/",'Mérközés statisztikája'!R38)</f>
        <v>0/0</v>
      </c>
      <c r="P40" s="43">
        <f>'Mérközés statisztikája'!S38</f>
        <v>0</v>
      </c>
      <c r="Q40" s="42">
        <f>'Mérközés statisztikája'!T38</f>
        <v>1</v>
      </c>
      <c r="R40" s="44">
        <f>'Mérközés statisztikája'!U38</f>
        <v>0</v>
      </c>
      <c r="S40" s="45">
        <f t="shared" si="1"/>
        <v>1</v>
      </c>
      <c r="T40" s="41">
        <f>'Mérközés statisztikája'!W38</f>
        <v>1</v>
      </c>
      <c r="U40" s="41">
        <f>'Mérközés statisztikája'!X38</f>
        <v>1</v>
      </c>
      <c r="V40" s="41">
        <f>'Mérközés statisztikája'!Y38</f>
        <v>2</v>
      </c>
      <c r="W40" s="41">
        <f>'Mérközés statisztikája'!Z38</f>
        <v>1</v>
      </c>
      <c r="X40" s="41">
        <f>'Mérközés statisztikája'!AA38</f>
        <v>1</v>
      </c>
      <c r="Y40" s="41">
        <f>'Mérközés statisztikája'!AB38</f>
        <v>0</v>
      </c>
      <c r="Z40" s="41">
        <f>'Mérközés statisztikája'!AF38</f>
        <v>4</v>
      </c>
      <c r="AA40" s="30"/>
    </row>
    <row r="41" spans="1:27" ht="14.25" thickBot="1" thickTop="1">
      <c r="A41" s="114"/>
      <c r="B41" s="115"/>
      <c r="C41" s="116" t="s">
        <v>46</v>
      </c>
      <c r="D41" s="116"/>
      <c r="E41" s="52">
        <f>'Mérközés statisztikája'!C39</f>
        <v>75</v>
      </c>
      <c r="F41" s="117">
        <f>'Mérközés statisztikája'!D39</f>
        <v>8.333333333333332</v>
      </c>
      <c r="G41" s="118"/>
      <c r="H41" s="53" t="str">
        <f>CONCATENATE('Mérközés statisztikája'!E39+'Mérközés statisztikája'!H39,"/",'Mérközés statisztikája'!F39+'Mérközés statisztikája'!I39)</f>
        <v>23/47</v>
      </c>
      <c r="I41" s="54">
        <f>IF(('Mérközés statisztikája'!F39+'Mérközés statisztikája'!I39)=0,0,('Mérközés statisztikája'!E39+'Mérközés statisztikája'!H39)/('Mérközés statisztikája'!F39+'Mérközés statisztikája'!I39)*100)</f>
        <v>48.93617021276596</v>
      </c>
      <c r="J41" s="109" t="str">
        <f>CONCATENATE('Mérközés statisztikája'!K39,"/",'Mérközés statisztikája'!L39)</f>
        <v>4/24</v>
      </c>
      <c r="K41" s="110"/>
      <c r="L41" s="54">
        <f>'Mérközés statisztikája'!M39</f>
        <v>16.666666666666664</v>
      </c>
      <c r="M41" s="53" t="str">
        <f>CONCATENATE('Mérközés statisztikája'!N39,"/",'Mérközés statisztikája'!O39)</f>
        <v>27/71</v>
      </c>
      <c r="N41" s="54">
        <f>'Mérközés statisztikája'!P39</f>
        <v>38.028169014084504</v>
      </c>
      <c r="O41" s="53" t="str">
        <f>CONCATENATE('Mérközés statisztikája'!Q39,"/",'Mérközés statisztikája'!R39)</f>
        <v>17/29</v>
      </c>
      <c r="P41" s="54">
        <f>'Mérközés statisztikája'!S39</f>
        <v>58.620689655172406</v>
      </c>
      <c r="Q41" s="53">
        <f>'Mérközés statisztikája'!T39</f>
        <v>29</v>
      </c>
      <c r="R41" s="55">
        <f>'Mérközés statisztikája'!U39</f>
        <v>13</v>
      </c>
      <c r="S41" s="56">
        <f t="shared" si="1"/>
        <v>42</v>
      </c>
      <c r="T41" s="52">
        <f>'Mérközés statisztikája'!W39</f>
        <v>23</v>
      </c>
      <c r="U41" s="52">
        <f>'Mérközés statisztikája'!X39</f>
        <v>13</v>
      </c>
      <c r="V41" s="52">
        <f>'Mérközés statisztikája'!Y39</f>
        <v>22</v>
      </c>
      <c r="W41" s="52">
        <f>'Mérközés statisztikája'!Z39</f>
        <v>23</v>
      </c>
      <c r="X41" s="52">
        <f>'Mérközés statisztikája'!AA39</f>
        <v>18</v>
      </c>
      <c r="Y41" s="52">
        <f>'Mérközés statisztikája'!AB39</f>
        <v>5</v>
      </c>
      <c r="Z41" s="52">
        <f>'Mérközés statisztikája'!AF39</f>
        <v>111</v>
      </c>
      <c r="AA41" s="30"/>
    </row>
    <row r="42" spans="1:27" ht="13.5" thickTop="1">
      <c r="A42" s="46"/>
      <c r="B42" s="46"/>
      <c r="C42" s="46"/>
      <c r="D42" s="46"/>
      <c r="E42" s="46"/>
      <c r="F42" s="46"/>
      <c r="G42" s="46"/>
      <c r="H42" s="46"/>
      <c r="I42" s="47"/>
      <c r="J42" s="46"/>
      <c r="K42" s="46"/>
      <c r="L42" s="47"/>
      <c r="M42" s="46"/>
      <c r="N42" s="47"/>
      <c r="O42" s="46"/>
      <c r="P42" s="47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29"/>
    </row>
    <row r="43" spans="1:27" ht="12.75">
      <c r="A43" s="46"/>
      <c r="B43" s="46"/>
      <c r="C43" s="46"/>
      <c r="D43" s="46"/>
      <c r="E43" s="46"/>
      <c r="F43" s="46"/>
      <c r="G43" s="46"/>
      <c r="H43" s="46"/>
      <c r="I43" s="47"/>
      <c r="J43" s="46"/>
      <c r="K43" s="46"/>
      <c r="L43" s="47"/>
      <c r="M43" s="46"/>
      <c r="N43" s="47"/>
      <c r="O43" s="46"/>
      <c r="P43" s="47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29"/>
    </row>
    <row r="44" spans="1:27" ht="12.75">
      <c r="A44" s="46"/>
      <c r="B44" s="46"/>
      <c r="C44" s="46"/>
      <c r="D44" s="46"/>
      <c r="E44" s="46"/>
      <c r="F44" s="46"/>
      <c r="G44" s="46"/>
      <c r="H44" s="46"/>
      <c r="I44" s="47"/>
      <c r="J44" s="46"/>
      <c r="K44" s="46"/>
      <c r="L44" s="47"/>
      <c r="M44" s="46"/>
      <c r="N44" s="47"/>
      <c r="O44" s="46"/>
      <c r="P44" s="47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29"/>
    </row>
    <row r="45" spans="1:27" ht="12.75">
      <c r="A45" s="46"/>
      <c r="B45" s="46"/>
      <c r="C45" s="46"/>
      <c r="D45" s="46"/>
      <c r="E45" s="46"/>
      <c r="F45" s="46"/>
      <c r="G45" s="46"/>
      <c r="H45" s="46"/>
      <c r="I45" s="47"/>
      <c r="J45" s="46"/>
      <c r="K45" s="46"/>
      <c r="L45" s="47"/>
      <c r="M45" s="46"/>
      <c r="N45" s="47"/>
      <c r="O45" s="46"/>
      <c r="P45" s="47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29"/>
    </row>
    <row r="46" spans="1:26" ht="12.75">
      <c r="A46" s="46"/>
      <c r="B46" s="46"/>
      <c r="C46" s="46"/>
      <c r="D46" s="46"/>
      <c r="E46" s="46"/>
      <c r="F46" s="46"/>
      <c r="G46" s="46"/>
      <c r="H46" s="46"/>
      <c r="I46" s="47"/>
      <c r="J46" s="46"/>
      <c r="K46" s="46"/>
      <c r="L46" s="47"/>
      <c r="M46" s="46"/>
      <c r="N46" s="47"/>
      <c r="O46" s="46"/>
      <c r="P46" s="47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2.75">
      <c r="A47" s="46"/>
      <c r="B47" s="46"/>
      <c r="C47" s="46"/>
      <c r="D47" s="46"/>
      <c r="E47" s="46"/>
      <c r="F47" s="46"/>
      <c r="G47" s="46"/>
      <c r="H47" s="46"/>
      <c r="I47" s="47"/>
      <c r="J47" s="46"/>
      <c r="K47" s="46"/>
      <c r="L47" s="47"/>
      <c r="M47" s="46"/>
      <c r="N47" s="47"/>
      <c r="O47" s="46"/>
      <c r="P47" s="47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2.75">
      <c r="A48" s="46"/>
      <c r="B48" s="46"/>
      <c r="C48" s="46"/>
      <c r="D48" s="46"/>
      <c r="E48" s="46"/>
      <c r="F48" s="46"/>
      <c r="G48" s="46"/>
      <c r="H48" s="46"/>
      <c r="I48" s="47"/>
      <c r="J48" s="46"/>
      <c r="K48" s="46"/>
      <c r="L48" s="47"/>
      <c r="M48" s="46"/>
      <c r="N48" s="47"/>
      <c r="O48" s="46"/>
      <c r="P48" s="47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2.75">
      <c r="A49" s="46"/>
      <c r="B49" s="46"/>
      <c r="C49" s="46"/>
      <c r="D49" s="46"/>
      <c r="E49" s="46"/>
      <c r="F49" s="46"/>
      <c r="G49" s="46"/>
      <c r="H49" s="46"/>
      <c r="I49" s="47"/>
      <c r="J49" s="46"/>
      <c r="K49" s="46"/>
      <c r="L49" s="47"/>
      <c r="M49" s="46"/>
      <c r="N49" s="47"/>
      <c r="O49" s="46"/>
      <c r="P49" s="47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2.75">
      <c r="A50" s="46"/>
      <c r="B50" s="46"/>
      <c r="C50" s="46"/>
      <c r="D50" s="46"/>
      <c r="E50" s="46"/>
      <c r="F50" s="46"/>
      <c r="G50" s="46"/>
      <c r="H50" s="46"/>
      <c r="I50" s="47"/>
      <c r="J50" s="46"/>
      <c r="K50" s="46"/>
      <c r="L50" s="47"/>
      <c r="M50" s="46"/>
      <c r="N50" s="47"/>
      <c r="O50" s="46"/>
      <c r="P50" s="47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2.75">
      <c r="A51" s="46"/>
      <c r="B51" s="46"/>
      <c r="C51" s="46"/>
      <c r="D51" s="46"/>
      <c r="E51" s="46"/>
      <c r="F51" s="46"/>
      <c r="G51" s="46"/>
      <c r="H51" s="46"/>
      <c r="I51" s="47"/>
      <c r="J51" s="46"/>
      <c r="K51" s="46"/>
      <c r="L51" s="47"/>
      <c r="M51" s="46"/>
      <c r="N51" s="47"/>
      <c r="O51" s="46"/>
      <c r="P51" s="47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2.75">
      <c r="A52" s="46"/>
      <c r="B52" s="46"/>
      <c r="C52" s="46"/>
      <c r="D52" s="46"/>
      <c r="E52" s="46"/>
      <c r="F52" s="46"/>
      <c r="G52" s="46"/>
      <c r="H52" s="46"/>
      <c r="I52" s="47"/>
      <c r="J52" s="46"/>
      <c r="K52" s="46"/>
      <c r="L52" s="47"/>
      <c r="M52" s="46"/>
      <c r="N52" s="47"/>
      <c r="O52" s="46"/>
      <c r="P52" s="47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2.75">
      <c r="A53" s="46"/>
      <c r="B53" s="46"/>
      <c r="C53" s="46"/>
      <c r="D53" s="46"/>
      <c r="E53" s="46"/>
      <c r="F53" s="46"/>
      <c r="G53" s="46"/>
      <c r="H53" s="46"/>
      <c r="I53" s="47"/>
      <c r="J53" s="46"/>
      <c r="K53" s="46"/>
      <c r="L53" s="47"/>
      <c r="M53" s="46"/>
      <c r="N53" s="47"/>
      <c r="O53" s="46"/>
      <c r="P53" s="47"/>
      <c r="Q53" s="46"/>
      <c r="R53" s="46"/>
      <c r="S53" s="46"/>
      <c r="T53" s="46"/>
      <c r="U53" s="46"/>
      <c r="V53" s="46"/>
      <c r="W53" s="46"/>
      <c r="X53" s="46"/>
      <c r="Y53" s="46"/>
      <c r="Z53" s="46"/>
    </row>
  </sheetData>
  <sheetProtection/>
  <mergeCells count="159">
    <mergeCell ref="J28:K28"/>
    <mergeCell ref="Z26:Z27"/>
    <mergeCell ref="J27:K27"/>
    <mergeCell ref="H26:I26"/>
    <mergeCell ref="A28:B28"/>
    <mergeCell ref="C28:D28"/>
    <mergeCell ref="F28:G28"/>
    <mergeCell ref="J26:L26"/>
    <mergeCell ref="M26:N26"/>
    <mergeCell ref="C26:D27"/>
    <mergeCell ref="F41:G41"/>
    <mergeCell ref="J5:Z5"/>
    <mergeCell ref="A30:B30"/>
    <mergeCell ref="C30:D30"/>
    <mergeCell ref="F30:G30"/>
    <mergeCell ref="J30:K30"/>
    <mergeCell ref="J29:K29"/>
    <mergeCell ref="J41:K41"/>
    <mergeCell ref="J40:K40"/>
    <mergeCell ref="A40:B40"/>
    <mergeCell ref="C40:D40"/>
    <mergeCell ref="F40:G40"/>
    <mergeCell ref="J39:K39"/>
    <mergeCell ref="A41:B41"/>
    <mergeCell ref="C41:D41"/>
    <mergeCell ref="J38:K38"/>
    <mergeCell ref="A39:B39"/>
    <mergeCell ref="C39:D39"/>
    <mergeCell ref="F39:G39"/>
    <mergeCell ref="A38:B38"/>
    <mergeCell ref="C38:D38"/>
    <mergeCell ref="F38:G38"/>
    <mergeCell ref="J37:K37"/>
    <mergeCell ref="J36:K36"/>
    <mergeCell ref="A37:B37"/>
    <mergeCell ref="C37:D37"/>
    <mergeCell ref="F37:G37"/>
    <mergeCell ref="A36:B36"/>
    <mergeCell ref="C36:D36"/>
    <mergeCell ref="F36:G36"/>
    <mergeCell ref="J35:K35"/>
    <mergeCell ref="J34:K34"/>
    <mergeCell ref="A35:B35"/>
    <mergeCell ref="C35:D35"/>
    <mergeCell ref="F35:G35"/>
    <mergeCell ref="A34:B34"/>
    <mergeCell ref="C34:D34"/>
    <mergeCell ref="F34:G34"/>
    <mergeCell ref="J33:K33"/>
    <mergeCell ref="J32:K32"/>
    <mergeCell ref="A33:B33"/>
    <mergeCell ref="C33:D33"/>
    <mergeCell ref="F33:G33"/>
    <mergeCell ref="A32:B32"/>
    <mergeCell ref="C32:D32"/>
    <mergeCell ref="F32:G32"/>
    <mergeCell ref="J31:K31"/>
    <mergeCell ref="A31:B31"/>
    <mergeCell ref="C31:D31"/>
    <mergeCell ref="F31:G31"/>
    <mergeCell ref="A29:B29"/>
    <mergeCell ref="C29:D29"/>
    <mergeCell ref="F29:G29"/>
    <mergeCell ref="A6:Z6"/>
    <mergeCell ref="V26:V27"/>
    <mergeCell ref="W26:W27"/>
    <mergeCell ref="X26:X27"/>
    <mergeCell ref="Y26:Y27"/>
    <mergeCell ref="O26:P26"/>
    <mergeCell ref="Q26:S26"/>
    <mergeCell ref="T26:T27"/>
    <mergeCell ref="U26:U27"/>
    <mergeCell ref="A26:B27"/>
    <mergeCell ref="E26:E27"/>
    <mergeCell ref="F26:G27"/>
    <mergeCell ref="J23:K23"/>
    <mergeCell ref="A24:B24"/>
    <mergeCell ref="C24:Z24"/>
    <mergeCell ref="A25:Z25"/>
    <mergeCell ref="A23:B23"/>
    <mergeCell ref="C23:D23"/>
    <mergeCell ref="F23:G23"/>
    <mergeCell ref="J21:K21"/>
    <mergeCell ref="A22:B22"/>
    <mergeCell ref="C22:D22"/>
    <mergeCell ref="F22:G22"/>
    <mergeCell ref="J22:K22"/>
    <mergeCell ref="A21:B21"/>
    <mergeCell ref="C21:D21"/>
    <mergeCell ref="F21:G21"/>
    <mergeCell ref="J19:K19"/>
    <mergeCell ref="A20:B20"/>
    <mergeCell ref="C20:D20"/>
    <mergeCell ref="F20:G20"/>
    <mergeCell ref="J20:K20"/>
    <mergeCell ref="A19:B19"/>
    <mergeCell ref="C19:D19"/>
    <mergeCell ref="F19:G19"/>
    <mergeCell ref="J17:K17"/>
    <mergeCell ref="A18:B18"/>
    <mergeCell ref="C18:D18"/>
    <mergeCell ref="F18:G18"/>
    <mergeCell ref="J18:K18"/>
    <mergeCell ref="A17:B17"/>
    <mergeCell ref="C17:D17"/>
    <mergeCell ref="F17:G17"/>
    <mergeCell ref="J15:K15"/>
    <mergeCell ref="A16:B16"/>
    <mergeCell ref="C16:D16"/>
    <mergeCell ref="F16:G16"/>
    <mergeCell ref="J16:K16"/>
    <mergeCell ref="A15:B15"/>
    <mergeCell ref="C15:D15"/>
    <mergeCell ref="F15:G15"/>
    <mergeCell ref="J13:K13"/>
    <mergeCell ref="A14:B14"/>
    <mergeCell ref="C14:D14"/>
    <mergeCell ref="F14:G14"/>
    <mergeCell ref="J14:K14"/>
    <mergeCell ref="A13:B13"/>
    <mergeCell ref="C13:D13"/>
    <mergeCell ref="F13:G13"/>
    <mergeCell ref="A12:B12"/>
    <mergeCell ref="C12:D12"/>
    <mergeCell ref="F12:G12"/>
    <mergeCell ref="J12:K12"/>
    <mergeCell ref="A11:B11"/>
    <mergeCell ref="C11:D11"/>
    <mergeCell ref="F11:G11"/>
    <mergeCell ref="J9:K9"/>
    <mergeCell ref="A10:B10"/>
    <mergeCell ref="C10:D10"/>
    <mergeCell ref="F10:G10"/>
    <mergeCell ref="J10:K10"/>
    <mergeCell ref="J11:K11"/>
    <mergeCell ref="A1:Z1"/>
    <mergeCell ref="A2:Z2"/>
    <mergeCell ref="A3:Z3"/>
    <mergeCell ref="A5:B5"/>
    <mergeCell ref="C5:E5"/>
    <mergeCell ref="F5:I5"/>
    <mergeCell ref="A4:Z4"/>
    <mergeCell ref="A7:Z7"/>
    <mergeCell ref="A8:B9"/>
    <mergeCell ref="C8:D9"/>
    <mergeCell ref="E8:E9"/>
    <mergeCell ref="F8:G9"/>
    <mergeCell ref="H8:I8"/>
    <mergeCell ref="J8:L8"/>
    <mergeCell ref="M8:N8"/>
    <mergeCell ref="O8:P8"/>
    <mergeCell ref="W8:W9"/>
    <mergeCell ref="X8:X9"/>
    <mergeCell ref="Y8:Y9"/>
    <mergeCell ref="Z8:Z9"/>
    <mergeCell ref="Q8:S8"/>
    <mergeCell ref="T8:T9"/>
    <mergeCell ref="U8:U9"/>
    <mergeCell ref="V8:V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Ádám Farkas</dc:creator>
  <cp:keywords/>
  <dc:description/>
  <cp:lastModifiedBy>Ádám Farkas</cp:lastModifiedBy>
  <cp:lastPrinted>2001-09-18T12:00:25Z</cp:lastPrinted>
  <dcterms:created xsi:type="dcterms:W3CDTF">2001-09-18T11:06:41Z</dcterms:created>
  <dcterms:modified xsi:type="dcterms:W3CDTF">2010-04-11T11:51:14Z</dcterms:modified>
  <cp:category/>
  <cp:version/>
  <cp:contentType/>
  <cp:contentStatus/>
</cp:coreProperties>
</file>